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O:\Programs and Planning\IFO\SO BB\InKind\2022 Spreadsheets\Tracking Sheet\Posted\"/>
    </mc:Choice>
  </mc:AlternateContent>
  <xr:revisionPtr revIDLastSave="0" documentId="13_ncr:1_{EA7B8DC7-E0DD-49BA-ADCE-B3C3E830013F}" xr6:coauthVersionLast="47" xr6:coauthVersionMax="47" xr10:uidLastSave="{00000000-0000-0000-0000-000000000000}"/>
  <workbookProtection lockStructure="1"/>
  <bookViews>
    <workbookView xWindow="28680" yWindow="-120" windowWidth="29040" windowHeight="15840" tabRatio="730" xr2:uid="{00000000-000D-0000-FFFF-FFFF00000000}"/>
  </bookViews>
  <sheets>
    <sheet name="Booked Ads" sheetId="1" r:id="rId1"/>
    <sheet name="2022 Final Allocation" sheetId="15" r:id="rId2"/>
    <sheet name="Summary Table" sheetId="3" state="hidden" r:id="rId3"/>
    <sheet name="Buttons" sheetId="2" state="hidden" r:id="rId4"/>
  </sheets>
  <definedNames>
    <definedName name="_xlnm._FilterDatabase" localSheetId="1" hidden="1">'2022 Final Allocation'!$B$3:$F$254</definedName>
    <definedName name="_xlnm._FilterDatabase" localSheetId="0" hidden="1">'Booked Ads'!$A$1:$J$499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4" i="1" l="1"/>
  <c r="F361" i="1"/>
  <c r="F401" i="1"/>
  <c r="G2" i="1"/>
  <c r="F466" i="1"/>
  <c r="F440" i="1"/>
  <c r="F420" i="1"/>
  <c r="F309" i="1"/>
  <c r="F271" i="1"/>
  <c r="F272" i="1"/>
  <c r="F315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10" i="1"/>
  <c r="F311" i="1"/>
  <c r="F312" i="1"/>
  <c r="F313" i="1"/>
  <c r="F314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I2" i="1" l="1"/>
  <c r="J2" i="1" l="1"/>
  <c r="E103" i="15"/>
  <c r="F103" i="15" s="1"/>
  <c r="E147" i="15"/>
  <c r="F147" i="15" s="1"/>
  <c r="E151" i="15"/>
  <c r="F151" i="15"/>
  <c r="E155" i="15"/>
  <c r="F155" i="15" s="1"/>
  <c r="E159" i="15"/>
  <c r="F159" i="15"/>
  <c r="E163" i="15"/>
  <c r="F163" i="15" s="1"/>
  <c r="E167" i="15"/>
  <c r="F167" i="15"/>
  <c r="E171" i="15"/>
  <c r="F171" i="15" s="1"/>
  <c r="E175" i="15"/>
  <c r="F175" i="15"/>
  <c r="E179" i="15"/>
  <c r="F179" i="15" s="1"/>
  <c r="E183" i="15"/>
  <c r="F183" i="15"/>
  <c r="E187" i="15"/>
  <c r="F187" i="15" s="1"/>
  <c r="E191" i="15"/>
  <c r="F191" i="15"/>
  <c r="E195" i="15"/>
  <c r="F195" i="15" s="1"/>
  <c r="E199" i="15"/>
  <c r="F199" i="15"/>
  <c r="E203" i="15"/>
  <c r="F203" i="15" s="1"/>
  <c r="E207" i="15"/>
  <c r="F207" i="15"/>
  <c r="E211" i="15"/>
  <c r="F211" i="15" s="1"/>
  <c r="E215" i="15"/>
  <c r="F215" i="15"/>
  <c r="E219" i="15"/>
  <c r="F219" i="15" s="1"/>
  <c r="E223" i="15"/>
  <c r="F223" i="15"/>
  <c r="E227" i="15"/>
  <c r="F227" i="15" s="1"/>
  <c r="E231" i="15"/>
  <c r="F231" i="15"/>
  <c r="E235" i="15"/>
  <c r="F235" i="15" s="1"/>
  <c r="E239" i="15"/>
  <c r="F239" i="15"/>
  <c r="E243" i="15"/>
  <c r="F243" i="15" s="1"/>
  <c r="E247" i="15"/>
  <c r="F247" i="15"/>
  <c r="E251" i="15"/>
  <c r="F251" i="15" s="1"/>
  <c r="D254" i="15"/>
  <c r="E4" i="15" s="1"/>
  <c r="F4" i="15" l="1"/>
  <c r="E135" i="15"/>
  <c r="F135" i="15" s="1"/>
  <c r="E123" i="15"/>
  <c r="F123" i="15" s="1"/>
  <c r="E111" i="15"/>
  <c r="F111" i="15" s="1"/>
  <c r="E99" i="15"/>
  <c r="F99" i="15" s="1"/>
  <c r="E83" i="15"/>
  <c r="F83" i="15" s="1"/>
  <c r="E79" i="15"/>
  <c r="F79" i="15" s="1"/>
  <c r="E75" i="15"/>
  <c r="F75" i="15" s="1"/>
  <c r="E71" i="15"/>
  <c r="F71" i="15" s="1"/>
  <c r="E67" i="15"/>
  <c r="F67" i="15" s="1"/>
  <c r="E63" i="15"/>
  <c r="F63" i="15" s="1"/>
  <c r="E47" i="15"/>
  <c r="F47" i="15" s="1"/>
  <c r="E43" i="15"/>
  <c r="F43" i="15" s="1"/>
  <c r="E39" i="15"/>
  <c r="F39" i="15" s="1"/>
  <c r="E35" i="15"/>
  <c r="F35" i="15" s="1"/>
  <c r="E31" i="15"/>
  <c r="F31" i="15" s="1"/>
  <c r="E27" i="15"/>
  <c r="F27" i="15" s="1"/>
  <c r="E23" i="15"/>
  <c r="F23" i="15" s="1"/>
  <c r="E19" i="15"/>
  <c r="F19" i="15" s="1"/>
  <c r="E15" i="15"/>
  <c r="F15" i="15" s="1"/>
  <c r="E11" i="15"/>
  <c r="F11" i="15" s="1"/>
  <c r="E7" i="15"/>
  <c r="F7" i="15" s="1"/>
  <c r="E234" i="15"/>
  <c r="F234" i="15" s="1"/>
  <c r="E170" i="15"/>
  <c r="F170" i="15" s="1"/>
  <c r="E122" i="15"/>
  <c r="F122" i="15" s="1"/>
  <c r="E102" i="15"/>
  <c r="F102" i="15" s="1"/>
  <c r="E82" i="15"/>
  <c r="F82" i="15" s="1"/>
  <c r="E78" i="15"/>
  <c r="F78" i="15" s="1"/>
  <c r="E74" i="15"/>
  <c r="F74" i="15" s="1"/>
  <c r="E70" i="15"/>
  <c r="F70" i="15" s="1"/>
  <c r="E66" i="15"/>
  <c r="F66" i="15" s="1"/>
  <c r="E62" i="15"/>
  <c r="F62" i="15" s="1"/>
  <c r="E58" i="15"/>
  <c r="F58" i="15" s="1"/>
  <c r="E54" i="15"/>
  <c r="F54" i="15" s="1"/>
  <c r="E50" i="15"/>
  <c r="F50" i="15" s="1"/>
  <c r="E46" i="15"/>
  <c r="F46" i="15" s="1"/>
  <c r="E42" i="15"/>
  <c r="F42" i="15" s="1"/>
  <c r="E38" i="15"/>
  <c r="F38" i="15" s="1"/>
  <c r="E34" i="15"/>
  <c r="F34" i="15" s="1"/>
  <c r="E30" i="15"/>
  <c r="F30" i="15" s="1"/>
  <c r="E26" i="15"/>
  <c r="F26" i="15" s="1"/>
  <c r="E22" i="15"/>
  <c r="F22" i="15" s="1"/>
  <c r="E18" i="15"/>
  <c r="F18" i="15" s="1"/>
  <c r="E14" i="15"/>
  <c r="F14" i="15" s="1"/>
  <c r="E10" i="15"/>
  <c r="F10" i="15" s="1"/>
  <c r="E6" i="15"/>
  <c r="F6" i="15" s="1"/>
  <c r="E143" i="15"/>
  <c r="F143" i="15" s="1"/>
  <c r="E127" i="15"/>
  <c r="F127" i="15" s="1"/>
  <c r="E107" i="15"/>
  <c r="F107" i="15" s="1"/>
  <c r="E87" i="15"/>
  <c r="F87" i="15" s="1"/>
  <c r="E59" i="15"/>
  <c r="F59" i="15" s="1"/>
  <c r="E246" i="15"/>
  <c r="F246" i="15" s="1"/>
  <c r="E222" i="15"/>
  <c r="F222" i="15" s="1"/>
  <c r="E202" i="15"/>
  <c r="F202" i="15" s="1"/>
  <c r="E182" i="15"/>
  <c r="F182" i="15" s="1"/>
  <c r="E158" i="15"/>
  <c r="F158" i="15" s="1"/>
  <c r="E142" i="15"/>
  <c r="F142" i="15" s="1"/>
  <c r="E126" i="15"/>
  <c r="F126" i="15" s="1"/>
  <c r="E106" i="15"/>
  <c r="F106" i="15" s="1"/>
  <c r="E94" i="15"/>
  <c r="F94" i="15" s="1"/>
  <c r="E242" i="15"/>
  <c r="F242" i="15" s="1"/>
  <c r="E226" i="15"/>
  <c r="F226" i="15" s="1"/>
  <c r="E210" i="15"/>
  <c r="F210" i="15" s="1"/>
  <c r="E194" i="15"/>
  <c r="F194" i="15" s="1"/>
  <c r="E178" i="15"/>
  <c r="F178" i="15" s="1"/>
  <c r="E154" i="15"/>
  <c r="F154" i="15" s="1"/>
  <c r="E138" i="15"/>
  <c r="F138" i="15" s="1"/>
  <c r="E118" i="15"/>
  <c r="F118" i="15" s="1"/>
  <c r="E86" i="15"/>
  <c r="F86" i="15" s="1"/>
  <c r="E253" i="15"/>
  <c r="F253" i="15" s="1"/>
  <c r="E241" i="15"/>
  <c r="F241" i="15" s="1"/>
  <c r="E233" i="15"/>
  <c r="F233" i="15" s="1"/>
  <c r="E225" i="15"/>
  <c r="F225" i="15" s="1"/>
  <c r="E221" i="15"/>
  <c r="F221" i="15" s="1"/>
  <c r="E213" i="15"/>
  <c r="F213" i="15" s="1"/>
  <c r="E209" i="15"/>
  <c r="F209" i="15" s="1"/>
  <c r="E205" i="15"/>
  <c r="F205" i="15" s="1"/>
  <c r="E201" i="15"/>
  <c r="F201" i="15" s="1"/>
  <c r="E197" i="15"/>
  <c r="F197" i="15" s="1"/>
  <c r="E193" i="15"/>
  <c r="F193" i="15" s="1"/>
  <c r="E189" i="15"/>
  <c r="F189" i="15" s="1"/>
  <c r="E185" i="15"/>
  <c r="F185" i="15" s="1"/>
  <c r="E181" i="15"/>
  <c r="F181" i="15" s="1"/>
  <c r="E177" i="15"/>
  <c r="F177" i="15" s="1"/>
  <c r="E173" i="15"/>
  <c r="F173" i="15" s="1"/>
  <c r="E169" i="15"/>
  <c r="F169" i="15" s="1"/>
  <c r="E165" i="15"/>
  <c r="F165" i="15" s="1"/>
  <c r="E161" i="15"/>
  <c r="F161" i="15" s="1"/>
  <c r="E157" i="15"/>
  <c r="F157" i="15" s="1"/>
  <c r="E153" i="15"/>
  <c r="F153" i="15" s="1"/>
  <c r="E149" i="15"/>
  <c r="F149" i="15" s="1"/>
  <c r="E145" i="15"/>
  <c r="F145" i="15" s="1"/>
  <c r="E141" i="15"/>
  <c r="F141" i="15" s="1"/>
  <c r="E137" i="15"/>
  <c r="F137" i="15" s="1"/>
  <c r="E133" i="15"/>
  <c r="F133" i="15" s="1"/>
  <c r="E129" i="15"/>
  <c r="F129" i="15" s="1"/>
  <c r="E125" i="15"/>
  <c r="F125" i="15" s="1"/>
  <c r="E121" i="15"/>
  <c r="F121" i="15" s="1"/>
  <c r="E117" i="15"/>
  <c r="F117" i="15" s="1"/>
  <c r="E113" i="15"/>
  <c r="F113" i="15" s="1"/>
  <c r="E109" i="15"/>
  <c r="F109" i="15" s="1"/>
  <c r="E105" i="15"/>
  <c r="F105" i="15" s="1"/>
  <c r="E101" i="15"/>
  <c r="F101" i="15" s="1"/>
  <c r="E97" i="15"/>
  <c r="F97" i="15" s="1"/>
  <c r="E93" i="15"/>
  <c r="F93" i="15" s="1"/>
  <c r="E89" i="15"/>
  <c r="F89" i="15" s="1"/>
  <c r="E85" i="15"/>
  <c r="F85" i="15" s="1"/>
  <c r="E81" i="15"/>
  <c r="F81" i="15" s="1"/>
  <c r="E77" i="15"/>
  <c r="F77" i="15" s="1"/>
  <c r="E73" i="15"/>
  <c r="F73" i="15" s="1"/>
  <c r="E69" i="15"/>
  <c r="F69" i="15" s="1"/>
  <c r="E65" i="15"/>
  <c r="F65" i="15" s="1"/>
  <c r="E61" i="15"/>
  <c r="F61" i="15" s="1"/>
  <c r="E57" i="15"/>
  <c r="F57" i="15" s="1"/>
  <c r="E53" i="15"/>
  <c r="F53" i="15" s="1"/>
  <c r="E49" i="15"/>
  <c r="F49" i="15" s="1"/>
  <c r="E45" i="15"/>
  <c r="F45" i="15" s="1"/>
  <c r="E41" i="15"/>
  <c r="F41" i="15" s="1"/>
  <c r="E37" i="15"/>
  <c r="F37" i="15" s="1"/>
  <c r="E33" i="15"/>
  <c r="F33" i="15" s="1"/>
  <c r="E29" i="15"/>
  <c r="F29" i="15" s="1"/>
  <c r="E25" i="15"/>
  <c r="F25" i="15" s="1"/>
  <c r="E21" i="15"/>
  <c r="F21" i="15" s="1"/>
  <c r="E17" i="15"/>
  <c r="F17" i="15" s="1"/>
  <c r="E13" i="15"/>
  <c r="F13" i="15" s="1"/>
  <c r="E9" i="15"/>
  <c r="F9" i="15" s="1"/>
  <c r="E5" i="15"/>
  <c r="F5" i="15" s="1"/>
  <c r="E131" i="15"/>
  <c r="F131" i="15" s="1"/>
  <c r="E115" i="15"/>
  <c r="F115" i="15" s="1"/>
  <c r="E91" i="15"/>
  <c r="F91" i="15" s="1"/>
  <c r="E51" i="15"/>
  <c r="F51" i="15" s="1"/>
  <c r="E250" i="15"/>
  <c r="F250" i="15" s="1"/>
  <c r="E230" i="15"/>
  <c r="F230" i="15" s="1"/>
  <c r="E218" i="15"/>
  <c r="F218" i="15" s="1"/>
  <c r="E206" i="15"/>
  <c r="F206" i="15" s="1"/>
  <c r="E190" i="15"/>
  <c r="F190" i="15" s="1"/>
  <c r="E174" i="15"/>
  <c r="F174" i="15" s="1"/>
  <c r="E162" i="15"/>
  <c r="F162" i="15" s="1"/>
  <c r="E150" i="15"/>
  <c r="F150" i="15" s="1"/>
  <c r="E134" i="15"/>
  <c r="F134" i="15" s="1"/>
  <c r="E114" i="15"/>
  <c r="F114" i="15" s="1"/>
  <c r="E90" i="15"/>
  <c r="F90" i="15" s="1"/>
  <c r="E249" i="15"/>
  <c r="F249" i="15" s="1"/>
  <c r="E245" i="15"/>
  <c r="F245" i="15" s="1"/>
  <c r="E237" i="15"/>
  <c r="F237" i="15" s="1"/>
  <c r="E229" i="15"/>
  <c r="F229" i="15" s="1"/>
  <c r="E217" i="15"/>
  <c r="F217" i="15" s="1"/>
  <c r="E139" i="15"/>
  <c r="F139" i="15" s="1"/>
  <c r="E119" i="15"/>
  <c r="F119" i="15" s="1"/>
  <c r="E95" i="15"/>
  <c r="F95" i="15" s="1"/>
  <c r="E55" i="15"/>
  <c r="F55" i="15" s="1"/>
  <c r="E238" i="15"/>
  <c r="F238" i="15" s="1"/>
  <c r="E214" i="15"/>
  <c r="F214" i="15" s="1"/>
  <c r="E198" i="15"/>
  <c r="F198" i="15" s="1"/>
  <c r="E186" i="15"/>
  <c r="F186" i="15" s="1"/>
  <c r="E166" i="15"/>
  <c r="F166" i="15" s="1"/>
  <c r="E146" i="15"/>
  <c r="F146" i="15" s="1"/>
  <c r="E130" i="15"/>
  <c r="F130" i="15" s="1"/>
  <c r="E110" i="15"/>
  <c r="F110" i="15" s="1"/>
  <c r="E98" i="15"/>
  <c r="F98" i="15" s="1"/>
  <c r="E252" i="15"/>
  <c r="F252" i="15" s="1"/>
  <c r="E248" i="15"/>
  <c r="F248" i="15" s="1"/>
  <c r="E244" i="15"/>
  <c r="F244" i="15" s="1"/>
  <c r="E240" i="15"/>
  <c r="F240" i="15" s="1"/>
  <c r="E236" i="15"/>
  <c r="F236" i="15" s="1"/>
  <c r="E232" i="15"/>
  <c r="F232" i="15" s="1"/>
  <c r="E228" i="15"/>
  <c r="F228" i="15" s="1"/>
  <c r="E224" i="15"/>
  <c r="F224" i="15" s="1"/>
  <c r="E220" i="15"/>
  <c r="F220" i="15" s="1"/>
  <c r="E216" i="15"/>
  <c r="F216" i="15" s="1"/>
  <c r="E212" i="15"/>
  <c r="F212" i="15" s="1"/>
  <c r="E208" i="15"/>
  <c r="F208" i="15" s="1"/>
  <c r="E204" i="15"/>
  <c r="F204" i="15" s="1"/>
  <c r="E200" i="15"/>
  <c r="F200" i="15" s="1"/>
  <c r="E196" i="15"/>
  <c r="F196" i="15" s="1"/>
  <c r="E192" i="15"/>
  <c r="F192" i="15" s="1"/>
  <c r="E188" i="15"/>
  <c r="F188" i="15" s="1"/>
  <c r="E184" i="15"/>
  <c r="F184" i="15" s="1"/>
  <c r="E180" i="15"/>
  <c r="F180" i="15" s="1"/>
  <c r="E176" i="15"/>
  <c r="F176" i="15" s="1"/>
  <c r="E172" i="15"/>
  <c r="F172" i="15" s="1"/>
  <c r="E168" i="15"/>
  <c r="F168" i="15" s="1"/>
  <c r="E164" i="15"/>
  <c r="F164" i="15" s="1"/>
  <c r="E160" i="15"/>
  <c r="F160" i="15" s="1"/>
  <c r="E156" i="15"/>
  <c r="F156" i="15" s="1"/>
  <c r="E152" i="15"/>
  <c r="F152" i="15" s="1"/>
  <c r="E148" i="15"/>
  <c r="F148" i="15" s="1"/>
  <c r="E144" i="15"/>
  <c r="F144" i="15" s="1"/>
  <c r="E140" i="15"/>
  <c r="F140" i="15" s="1"/>
  <c r="E136" i="15"/>
  <c r="F136" i="15" s="1"/>
  <c r="E132" i="15"/>
  <c r="F132" i="15" s="1"/>
  <c r="E128" i="15"/>
  <c r="F128" i="15" s="1"/>
  <c r="E124" i="15"/>
  <c r="F124" i="15" s="1"/>
  <c r="E120" i="15"/>
  <c r="F120" i="15" s="1"/>
  <c r="E116" i="15"/>
  <c r="F116" i="15" s="1"/>
  <c r="E112" i="15"/>
  <c r="F112" i="15" s="1"/>
  <c r="E108" i="15"/>
  <c r="F108" i="15" s="1"/>
  <c r="E104" i="15"/>
  <c r="F104" i="15" s="1"/>
  <c r="E100" i="15"/>
  <c r="F100" i="15" s="1"/>
  <c r="E96" i="15"/>
  <c r="F96" i="15" s="1"/>
  <c r="E92" i="15"/>
  <c r="F92" i="15" s="1"/>
  <c r="E88" i="15"/>
  <c r="F88" i="15" s="1"/>
  <c r="E84" i="15"/>
  <c r="F84" i="15" s="1"/>
  <c r="E80" i="15"/>
  <c r="F80" i="15" s="1"/>
  <c r="E76" i="15"/>
  <c r="F76" i="15" s="1"/>
  <c r="E72" i="15"/>
  <c r="F72" i="15" s="1"/>
  <c r="E68" i="15"/>
  <c r="F68" i="15" s="1"/>
  <c r="E64" i="15"/>
  <c r="F64" i="15" s="1"/>
  <c r="E60" i="15"/>
  <c r="F60" i="15" s="1"/>
  <c r="E56" i="15"/>
  <c r="F56" i="15" s="1"/>
  <c r="E52" i="15"/>
  <c r="F52" i="15" s="1"/>
  <c r="E48" i="15"/>
  <c r="F48" i="15" s="1"/>
  <c r="E44" i="15"/>
  <c r="F44" i="15" s="1"/>
  <c r="E40" i="15"/>
  <c r="F40" i="15" s="1"/>
  <c r="E36" i="15"/>
  <c r="F36" i="15" s="1"/>
  <c r="E32" i="15"/>
  <c r="F32" i="15" s="1"/>
  <c r="E28" i="15"/>
  <c r="F28" i="15" s="1"/>
  <c r="E24" i="15"/>
  <c r="F24" i="15" s="1"/>
  <c r="E20" i="15"/>
  <c r="F20" i="15" s="1"/>
  <c r="E16" i="15"/>
  <c r="F16" i="15" s="1"/>
  <c r="E12" i="15"/>
  <c r="F12" i="15" s="1"/>
  <c r="E8" i="15"/>
  <c r="F8" i="15" s="1"/>
  <c r="E254" i="15" l="1"/>
  <c r="F254" i="15"/>
  <c r="D2" i="3" l="1"/>
  <c r="C10" i="3"/>
  <c r="C11" i="3"/>
  <c r="C12" i="3"/>
  <c r="C16" i="3"/>
  <c r="C14" i="3"/>
  <c r="C15" i="3"/>
  <c r="C13" i="3"/>
  <c r="C9" i="3"/>
  <c r="C8" i="3"/>
  <c r="C17" i="3" l="1"/>
  <c r="D17" i="3" s="1"/>
  <c r="E17" i="3" s="1"/>
  <c r="C19" i="3"/>
  <c r="D19" i="3" s="1"/>
  <c r="C18" i="3"/>
  <c r="D18" i="3" s="1"/>
  <c r="E18" i="3" s="1"/>
  <c r="D10" i="3"/>
  <c r="E10" i="3" s="1"/>
  <c r="D9" i="3"/>
  <c r="E9" i="3" s="1"/>
  <c r="D8" i="3"/>
  <c r="E8" i="3" s="1"/>
  <c r="D11" i="3"/>
  <c r="E11" i="3" s="1"/>
  <c r="D16" i="3"/>
  <c r="E16" i="3" s="1"/>
  <c r="D14" i="3"/>
  <c r="E14" i="3" s="1"/>
  <c r="D13" i="3"/>
  <c r="E13" i="3" s="1"/>
  <c r="D15" i="3"/>
  <c r="E15" i="3" s="1"/>
  <c r="D12" i="3"/>
  <c r="E12" i="3" s="1"/>
  <c r="C20" i="3" l="1"/>
  <c r="D20" i="3"/>
  <c r="E20" i="3" s="1"/>
  <c r="E19" i="3"/>
  <c r="C21" i="3" l="1"/>
  <c r="K3" i="3" l="1"/>
  <c r="J3" i="3"/>
  <c r="L3" i="3"/>
  <c r="P3" i="3" s="1"/>
  <c r="N3" i="3" l="1"/>
  <c r="I3" i="3"/>
  <c r="O3" i="3" s="1"/>
  <c r="G3" i="3"/>
  <c r="H3" i="3"/>
  <c r="M3" i="3" l="1"/>
  <c r="F2" i="1" l="1"/>
  <c r="H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Tina</author>
  </authors>
  <commentList>
    <comment ref="J173" authorId="0" shapeId="0" xr:uid="{7311149F-0B5F-43FF-86B7-F284D3D4233E}">
      <text>
        <r>
          <rPr>
            <b/>
            <sz val="9"/>
            <color indexed="81"/>
            <rFont val="Tahoma"/>
            <family val="2"/>
          </rPr>
          <t xml:space="preserve">CNMA:
&lt;1/2 page = 463
&gt;=1/2 page = 657
</t>
        </r>
      </text>
    </comment>
    <comment ref="J179" authorId="0" shapeId="0" xr:uid="{B08EC72D-3C43-4C3F-B0C9-0ABCB91D3BFC}">
      <text>
        <r>
          <rPr>
            <b/>
            <sz val="9"/>
            <color indexed="81"/>
            <rFont val="Tahoma"/>
            <family val="2"/>
          </rPr>
          <t>CNMA:
Varies depending on ad size
Full page: 25%
&gt;=1/2 page: 30%
&lt;1/2 page: 35%</t>
        </r>
      </text>
    </comment>
    <comment ref="J333" authorId="0" shapeId="0" xr:uid="{9F0D6693-3545-4257-AA91-C85B71A0852B}">
      <text>
        <r>
          <rPr>
            <b/>
            <sz val="9"/>
            <color indexed="81"/>
            <rFont val="Tahoma"/>
            <family val="2"/>
          </rPr>
          <t>CNMA:</t>
        </r>
        <r>
          <rPr>
            <sz val="9"/>
            <color indexed="81"/>
            <rFont val="Tahoma"/>
            <family val="2"/>
          </rPr>
          <t xml:space="preserve">
&lt;1/2 page = 463
&gt;=1/2 page = 657</t>
        </r>
      </text>
    </comment>
    <comment ref="J451" authorId="0" shapeId="0" xr:uid="{23814B6A-ECFE-4039-9332-FBC2F0577BBD}">
      <text>
        <r>
          <rPr>
            <b/>
            <sz val="9"/>
            <color indexed="81"/>
            <rFont val="Tahoma"/>
            <family val="2"/>
          </rPr>
          <t>CNMA:
&lt;1/2 page = 463
&gt;=1/2 page = 657</t>
        </r>
      </text>
    </comment>
    <comment ref="J452" authorId="0" shapeId="0" xr:uid="{863A7717-BC49-455E-A5E2-5164161D8CDA}">
      <text>
        <r>
          <rPr>
            <b/>
            <sz val="9"/>
            <color indexed="81"/>
            <rFont val="Tahoma"/>
            <family val="2"/>
          </rPr>
          <t>CNMA:
Varies depending on size of ad:
Black + 1C: $2.25 per line/day
4C: $2.58 per line/day</t>
        </r>
      </text>
    </comment>
    <comment ref="J498" authorId="0" shapeId="0" xr:uid="{9AAA4A66-4D33-41E7-BF08-3C51A0C2FDD9}">
      <text>
        <r>
          <rPr>
            <b/>
            <sz val="9"/>
            <color indexed="81"/>
            <rFont val="Tahoma"/>
            <family val="2"/>
          </rPr>
          <t>CNMA:
Varies depending on size of ad:
Black + 1C: $2.25 per line/day
4C: $2.58 per line/day</t>
        </r>
      </text>
    </comment>
  </commentList>
</comments>
</file>

<file path=xl/sharedStrings.xml><?xml version="1.0" encoding="utf-8"?>
<sst xmlns="http://schemas.openxmlformats.org/spreadsheetml/2006/main" count="1295" uniqueCount="576">
  <si>
    <t>Paper#</t>
  </si>
  <si>
    <t>LineID</t>
  </si>
  <si>
    <t>OCNA</t>
  </si>
  <si>
    <t>CNA</t>
  </si>
  <si>
    <t>Total Lineage Used (per Paper)</t>
  </si>
  <si>
    <t>Linage req'd for 1/4 pg B&amp;W Ad</t>
  </si>
  <si>
    <t xml:space="preserve">Additional Linage Req'd for Full Process Colour </t>
  </si>
  <si>
    <t>Colour</t>
  </si>
  <si>
    <t>% BB Materials</t>
  </si>
  <si>
    <t>% Other Waste Materials</t>
  </si>
  <si>
    <t>% Other</t>
  </si>
  <si>
    <t>BB Linage</t>
  </si>
  <si>
    <t>Other Waste Linage</t>
  </si>
  <si>
    <t>Linage Other</t>
  </si>
  <si>
    <t>Total % Waste Ads</t>
  </si>
  <si>
    <t>Total Linage Waste Ads</t>
  </si>
  <si>
    <t>Total % Other</t>
  </si>
  <si>
    <t>Total Linage Other</t>
  </si>
  <si>
    <t>ADDINGTON HIGHLANDS, TOWNSHIP OF</t>
  </si>
  <si>
    <t>ADMASTON/BROMLEY, TOWNSHIP OF</t>
  </si>
  <si>
    <t>ALDERVILLE FIRST NATION</t>
  </si>
  <si>
    <t>ALFRED AND PLANTAGENET, TOWNSHIP OF</t>
  </si>
  <si>
    <t>ALGONQUIN HIGHLANDS,TOWNSHIP OF</t>
  </si>
  <si>
    <t>ALGONQUINS OF PIKWAKANAGAN</t>
  </si>
  <si>
    <t>ARMOUR, TOWNSHIP OF</t>
  </si>
  <si>
    <t>ARMSTRONG, TOWNSHIP OF</t>
  </si>
  <si>
    <t>ARNPRIOR, TOWN OF</t>
  </si>
  <si>
    <t>ASHFIELD-COLBORNE-WAWANOSH, TOWNSHIP OF</t>
  </si>
  <si>
    <t>ASSIGINACK, TOWNSHIP OF</t>
  </si>
  <si>
    <t>ATHENS, TOWNSHIP OF</t>
  </si>
  <si>
    <t>ATIKOKAN, TOWNSHIP OF</t>
  </si>
  <si>
    <t>AUGUSTA, TOWNSHIP OF</t>
  </si>
  <si>
    <t>AYLMER, TOWN OF</t>
  </si>
  <si>
    <t>BALDWIN, TOWNSHIP OF</t>
  </si>
  <si>
    <t>BANCROFT, TOWN OF</t>
  </si>
  <si>
    <t>BARRIE, CITY OF</t>
  </si>
  <si>
    <t>BATCHEWANA FNS OJIBWAYS</t>
  </si>
  <si>
    <t>BAYHAM, MUNICIPALITY OF</t>
  </si>
  <si>
    <t>BECKWITH, TOWNSHIP OF</t>
  </si>
  <si>
    <t>BILLINGS, TOWNSHIP OF</t>
  </si>
  <si>
    <t>BLIND RIVER, TOWN OF</t>
  </si>
  <si>
    <t>BLUEWATER RECYCLING ASSOCIATION</t>
  </si>
  <si>
    <t>BONFIELD, TOWNSHIP OF</t>
  </si>
  <si>
    <t>BONNECHERE VALLEY, TOWNSHIP OF</t>
  </si>
  <si>
    <t>BRANT, COUNTY OF</t>
  </si>
  <si>
    <t>BRANTFORD, CITY OF</t>
  </si>
  <si>
    <t>BROCKVILLE, CITY OF</t>
  </si>
  <si>
    <t>BRUCE AREA SOLID WASTE RECYCLING</t>
  </si>
  <si>
    <t xml:space="preserve">BRUCE AREA SOLID WASTE RECYCLING </t>
  </si>
  <si>
    <t>BRUDENELL, LYNDOCH AND RAGLAN, TOWNSHIP OF</t>
  </si>
  <si>
    <t>CALLANDER, MUNICIPALITY OF</t>
  </si>
  <si>
    <t>CALVIN, MUNICIPALITY OF</t>
  </si>
  <si>
    <t>CARLETON PLACE, TOWN OF</t>
  </si>
  <si>
    <t>CARLING, TOWNSHIP OF</t>
  </si>
  <si>
    <t>CARLOW MAYO, TOWNSHIP OF</t>
  </si>
  <si>
    <t>CASEY, TOWNSHIP OF</t>
  </si>
  <si>
    <t>CASSELMAN,  VILLAGE OF</t>
  </si>
  <si>
    <t>CENTRAL ELGIN, MUNICIPALITY OF</t>
  </si>
  <si>
    <t>CENTRAL FRONTENAC, TOWNSHIP OF</t>
  </si>
  <si>
    <t>CENTRAL MANITOULIN, TOWNSHIP OF</t>
  </si>
  <si>
    <t>CHARLTON AND DACK, MUNICIPALITY OF</t>
  </si>
  <si>
    <t>CHATHAM-KENT, MUNICIPALITY OF</t>
  </si>
  <si>
    <t>CHATSWORTH, TOWNSHIP OF</t>
  </si>
  <si>
    <t>CHIPPEWAS OF NAWASH FIRST NATION</t>
  </si>
  <si>
    <t>CHISHOLM, TOWNSHIP OF</t>
  </si>
  <si>
    <t>CLARENCE-ROCKLAND, CITY OF</t>
  </si>
  <si>
    <t>COCHRANE, TOWNSHIP OF</t>
  </si>
  <si>
    <t>COLEMAN, TOWN OF</t>
  </si>
  <si>
    <t>CONMEE,  TOWNSHIP OF</t>
  </si>
  <si>
    <t>CORNWALL, CITY OF</t>
  </si>
  <si>
    <t>CURVE LAKE FIRST NATION</t>
  </si>
  <si>
    <t>DEEP RIVER, TOWN OF</t>
  </si>
  <si>
    <t>DESERONTO, TOWN OF</t>
  </si>
  <si>
    <t>DRUMMOND-NORTH ELMSLEY, TOWNSHIP OF</t>
  </si>
  <si>
    <t>DRYDEN, CITY OF</t>
  </si>
  <si>
    <t>DUFFERIN, COUNTY OF</t>
  </si>
  <si>
    <t>DURHAM, REGIONAL MUNICIPALITY OF</t>
  </si>
  <si>
    <t>DUTTON-DUNWICH, MUNICIPALITY OF</t>
  </si>
  <si>
    <t>DYSART ET AL, TOWNSHIP OF</t>
  </si>
  <si>
    <t>EAST FERRIS, TOWNSHIP OF</t>
  </si>
  <si>
    <t>EDWARDSBURGH CARDINAL, TOWNSHIP OF</t>
  </si>
  <si>
    <t>ELIZABETHTOWN-KITLEY, TOWNSHIP OF</t>
  </si>
  <si>
    <t>ELLIOT LAKE, CITY OF</t>
  </si>
  <si>
    <t>EMO, TOWNSHIP OF</t>
  </si>
  <si>
    <t>ENGLEHART, TOWN OF</t>
  </si>
  <si>
    <t>ENNISKILLEN, TOWNSHIP OF</t>
  </si>
  <si>
    <t>ESPANOLA, TOWN OF</t>
  </si>
  <si>
    <t>ESSEX-WINDSOR SOLID WASTE AUTHORITY</t>
  </si>
  <si>
    <t>EVANTUREL, TOWNSHIP OF</t>
  </si>
  <si>
    <t>FARADAY, TOWNSHIP OF</t>
  </si>
  <si>
    <t>FORT FRANCES, TOWN OF</t>
  </si>
  <si>
    <t>FRENCH RIVER, MUNICIPALITY OF</t>
  </si>
  <si>
    <t>FRONT OF YONGE, TOWNSHIP OF</t>
  </si>
  <si>
    <t>FRONTENAC ISLANDS, TOWNSHIP OF</t>
  </si>
  <si>
    <t>GANANOQUE, TOWN OF</t>
  </si>
  <si>
    <t>GAUTHIER, TOWNSHIP OF</t>
  </si>
  <si>
    <t>GEORGIAN BLUFFS, TOWNSHIP OF</t>
  </si>
  <si>
    <t>GILLIES, TOWNSHIP OF</t>
  </si>
  <si>
    <t>GREATER MADAWASKA, TOWNSHIP OF</t>
  </si>
  <si>
    <t>GREATER NAPANEE, TOWNSHIP OF</t>
  </si>
  <si>
    <t>GREATER SUDBURY, CITY OF</t>
  </si>
  <si>
    <t>GREY HIGHLANDS, MUNICIPALITY OF</t>
  </si>
  <si>
    <t>GUELPH, CITY OF</t>
  </si>
  <si>
    <t>HALDIMAND, COUNTY OF</t>
  </si>
  <si>
    <t>HALTON, REGIONAL MUNICIPALITY OF</t>
  </si>
  <si>
    <t>HAMILTON, CITY OF</t>
  </si>
  <si>
    <t>HANOVER, TOWN OF</t>
  </si>
  <si>
    <t>HARLEY, TOWNSHIP OF</t>
  </si>
  <si>
    <t>HASTINGS HIGHLANDS, MUNICIPALITY OF</t>
  </si>
  <si>
    <t>HAWKESBURY JOINT RECYCLING</t>
  </si>
  <si>
    <t>HEAD, CLARA AND MARIA, TOWNSHIPS OF</t>
  </si>
  <si>
    <t>HIGHLANDS EAST, MUNICIPALITY OF</t>
  </si>
  <si>
    <t>HILLIARD,  TOWNSHIP OF</t>
  </si>
  <si>
    <t>HILTON BEACH, VILLAGE OF</t>
  </si>
  <si>
    <t>HORTON, TOWNSHIP OF</t>
  </si>
  <si>
    <t>HOWICK, TOWNSHIP OF</t>
  </si>
  <si>
    <t>HUDSON, TOWNSHIP OF</t>
  </si>
  <si>
    <t>HURON SHORES,  MUNICIPALITY OF</t>
  </si>
  <si>
    <t>JAMES, TOWNSHIP OF</t>
  </si>
  <si>
    <t>KAWARTHA LAKES, CITY OF</t>
  </si>
  <si>
    <t>KEARNEY, TOWN OF</t>
  </si>
  <si>
    <t>KENORA, CITY OF</t>
  </si>
  <si>
    <t>KERNS, TOWNSHIP OF</t>
  </si>
  <si>
    <t>KILLALOE, HAGARTY, AND RICHARDS, TOWNSHIP OF</t>
  </si>
  <si>
    <t>KILLARNEY, MUNICIPALITY OF</t>
  </si>
  <si>
    <t>KINGSTON, CITY OF</t>
  </si>
  <si>
    <t>KIRKLAND LAKE, TOWN OF</t>
  </si>
  <si>
    <t>LAIRD, TOWNSHIP OF</t>
  </si>
  <si>
    <t>LANARK HIGHLANDS, TOWNSHIP OF</t>
  </si>
  <si>
    <t>LARDER LAKE, TOWNSHIP OF</t>
  </si>
  <si>
    <t>LATCHFORD, TOWN OF</t>
  </si>
  <si>
    <t>LAURENTIAN HILLS, TOWN OF</t>
  </si>
  <si>
    <t>LEEDS AND THE THOUSAND ISLANDS, TOWNSHIP OF</t>
  </si>
  <si>
    <t>LIMERICK, TOWNSHIP OF</t>
  </si>
  <si>
    <t>LONDON, CITY OF</t>
  </si>
  <si>
    <t>LOYALIST, TOWNSHIP OF</t>
  </si>
  <si>
    <t>MACDONALD, MEREDITH &amp; ABERDEEN ADDITIONAL, TOWNSHIP OF</t>
  </si>
  <si>
    <t>MACHAR, TOWNSHIP OF</t>
  </si>
  <si>
    <t>MADAWASKA VALLEY, TOWNSHIP OF</t>
  </si>
  <si>
    <t>MAGNETAWAN, MUNICIPALITY OF</t>
  </si>
  <si>
    <t>MALAHIDE, TOWNSHIP OF</t>
  </si>
  <si>
    <t>MARATHON,  TOWN OF</t>
  </si>
  <si>
    <t>MATTAWA, TOWN OF</t>
  </si>
  <si>
    <t>MCDOUGALL, TOWNSHIP OF</t>
  </si>
  <si>
    <t>McGARRY, TOWNSHIP</t>
  </si>
  <si>
    <t>MCKELLAR, TOWNSHIP OF</t>
  </si>
  <si>
    <t>MCNAB-BRAESIDE, TOWNSHIP OF</t>
  </si>
  <si>
    <t>MEAFORD, MUNICIPALITY OF</t>
  </si>
  <si>
    <t>MERRICKVILLE-WOLFORD, VILLAGE OF</t>
  </si>
  <si>
    <t>MINDEN HILLS, TOWNSHIP OF</t>
  </si>
  <si>
    <t>MISSISSAUGAS OF THE NEW CREDIT FIRST NATION</t>
  </si>
  <si>
    <t>MISSISSIPPI MILLS, TOWN OF</t>
  </si>
  <si>
    <t>MOHAWKS OF THE BAY OF QUINTE</t>
  </si>
  <si>
    <t>MONTAGUE, TOWNSHIP OF</t>
  </si>
  <si>
    <t>MUSKOKA, DISTRICT MUNICIPALITY OF</t>
  </si>
  <si>
    <t>NAIRN &amp; HYMAN, TOWNSHIP OF</t>
  </si>
  <si>
    <t>NEEBING, MUNICIPALITY OF</t>
  </si>
  <si>
    <t>NEWBURY, VILLAGE OF</t>
  </si>
  <si>
    <t>NIAGARA, REGIONAL MUNICIPALITY OF</t>
  </si>
  <si>
    <t>NIPISSING FIRST NATION</t>
  </si>
  <si>
    <t>NIPISSING, TOWNSHIP OF</t>
  </si>
  <si>
    <t>NORFOLK, COUNTY OF</t>
  </si>
  <si>
    <t>NORTH BAY, CITY OF</t>
  </si>
  <si>
    <t>NORTH DUNDAS, TOWNSHIP OF</t>
  </si>
  <si>
    <t>NORTH FRONTENAC, TOWNSHIP OF</t>
  </si>
  <si>
    <t>NORTH GLENGARRY, TOWNSHIP OF</t>
  </si>
  <si>
    <t>NORTH GRENVILLE, MUNICIPALITY OF</t>
  </si>
  <si>
    <t>NORTH HURON, TOWNSHIP OF</t>
  </si>
  <si>
    <t>NORTH STORMONT, TOWNSHIP OF</t>
  </si>
  <si>
    <t>NORTHEASTERN MANITOULIN &amp; ISLANDS, TOWN OF</t>
  </si>
  <si>
    <t>NORTHERN BRUCE PENINSULA, MUNICIPALITY OF</t>
  </si>
  <si>
    <t>NORTHUMBERLAND, COUNTY OF</t>
  </si>
  <si>
    <t>OCONNOR,  TOWNSHIP OF</t>
  </si>
  <si>
    <t>OLIVER PAIPOONGE,  MUNICIPALITY OF</t>
  </si>
  <si>
    <t>ONEIDA NATION OF THE THAMES</t>
  </si>
  <si>
    <t>ORILLIA, CITY OF</t>
  </si>
  <si>
    <t>OTTAWA VALLEY WASTE RECOVERY CENTRE</t>
  </si>
  <si>
    <t>OTTAWA, CITY OF</t>
  </si>
  <si>
    <t>OWEN SOUND, CITY OF</t>
  </si>
  <si>
    <t>OXFORD,  RESTRUCTURED COUNTY OF</t>
  </si>
  <si>
    <t>PAPINEAU-CAMERON, TOWNSHIP OF</t>
  </si>
  <si>
    <t>PARRY SOUND, TOWN OF</t>
  </si>
  <si>
    <t>PEEL, REGIONAL MUNICIPALITY OF</t>
  </si>
  <si>
    <t>PERRY, TOWNSHIP OF</t>
  </si>
  <si>
    <t>PERTH, TOWN OF</t>
  </si>
  <si>
    <t>PETERBOROUGH, CITY OF</t>
  </si>
  <si>
    <t>PETERBOROUGH, COUNTY OF</t>
  </si>
  <si>
    <t>PETROLIA, TOWN OF</t>
  </si>
  <si>
    <t>PLYMPTON-WYOMING, TOWN OF</t>
  </si>
  <si>
    <t>POWASSAN, MUNICIPALITY OF</t>
  </si>
  <si>
    <t>PRESCOTT,TOWN OF</t>
  </si>
  <si>
    <t>PRINCE, TOWNSHIP OF</t>
  </si>
  <si>
    <t>QUINTE WASTE SOLUTIONS</t>
  </si>
  <si>
    <t>RAINY RIVER FIRST NATIONS</t>
  </si>
  <si>
    <t>RED LAKE, MUNICIPALITY OF</t>
  </si>
  <si>
    <t>RENFREW, TOWN OF</t>
  </si>
  <si>
    <t>RIDEAU LAKES, TOWNSHIP OF</t>
  </si>
  <si>
    <t>RUSSELL, TOWNSHIP OF</t>
  </si>
  <si>
    <t>SABLES-SPANISH RIVERS, TOWNSHIP OF</t>
  </si>
  <si>
    <t>SAGAMOK ANISHNAWBEK FIRST NATION</t>
  </si>
  <si>
    <t>SARNIA, CITY OF</t>
  </si>
  <si>
    <t>SAULT STE. MARIE, CITY OF</t>
  </si>
  <si>
    <t>SEGUIN, TOWNSHIP OF</t>
  </si>
  <si>
    <t>SERPENT RIVER FIRST NATION</t>
  </si>
  <si>
    <t>SHUNIAH, MUNICIPALITY OF</t>
  </si>
  <si>
    <t>SIMCOE, COUNTY OF</t>
  </si>
  <si>
    <t>SIOUX LOOKOUT, THE CORPORATION OF THE MUNICIPALITY OF</t>
  </si>
  <si>
    <t>SIOUX NARROWS NESTOR FALLS, TOWNSHIP OF</t>
  </si>
  <si>
    <t>SIX NATIONS</t>
  </si>
  <si>
    <t>SMITHS FALLS, TOWN OF</t>
  </si>
  <si>
    <t>SOUTH DUNDAS, TOWNSHIP OF</t>
  </si>
  <si>
    <t>SOUTH FRONTENAC, TOWNSHIP OF</t>
  </si>
  <si>
    <t>SOUTH GLENGARRY, TOWNSHIP OF</t>
  </si>
  <si>
    <t>SOUTH STORMONT, TOWNSHIP OF</t>
  </si>
  <si>
    <t>SOUTHGATE, TOWNSHIP OF</t>
  </si>
  <si>
    <t>SOUTHWEST MIDDLESEX, MUNICIPALITY OF</t>
  </si>
  <si>
    <t>SOUTHWOLD, TOWNSHIP OF</t>
  </si>
  <si>
    <t>SPANISH, TOWN OF</t>
  </si>
  <si>
    <t>ST. CHARLES, MUNICIPALITY OF</t>
  </si>
  <si>
    <t>ST. CLAIR, TOWNSHIP OF</t>
  </si>
  <si>
    <t>ST. JOSEPH, TOWNSHIP OF</t>
  </si>
  <si>
    <t>ST. THOMAS, CITY OF</t>
  </si>
  <si>
    <t>STONE MILLS, TOWNSHIP OF</t>
  </si>
  <si>
    <t>STRATFORD, CITY OF</t>
  </si>
  <si>
    <t>STRONG, TOWNSHIP OF</t>
  </si>
  <si>
    <t>SUNDRIDGE, VILLAGE OF</t>
  </si>
  <si>
    <t>TARBUTT &amp; TARBUTT ADDITIONAL, TOWNSHIP OF</t>
  </si>
  <si>
    <t>TAY VALLEY, TOWNSHIP OF</t>
  </si>
  <si>
    <t>TEMISKAMING SHORES, CITY OF</t>
  </si>
  <si>
    <t>TERRACE BAY, TOWNSHIP OF</t>
  </si>
  <si>
    <t>THAMES CENTRE, MUNICIPALITY OF</t>
  </si>
  <si>
    <t>THE ARCHIPELAGO, TOWNSHIP OF</t>
  </si>
  <si>
    <t>THE BLUE MOUNTAINS, TOWN OF</t>
  </si>
  <si>
    <t>THE NATION, MUNICIPALITY</t>
  </si>
  <si>
    <t>THUNDER BAY, CITY OF</t>
  </si>
  <si>
    <t>TIMMINS, CITY OF</t>
  </si>
  <si>
    <t>TORONTO, CITY OF</t>
  </si>
  <si>
    <t>TRI-NEIGHBOURS</t>
  </si>
  <si>
    <t>TUDOR &amp; CASHEL, TOWNSHIP OF</t>
  </si>
  <si>
    <t>WAHNAPITAE FIRST NATION</t>
  </si>
  <si>
    <t>WALPOLE ISLAND FIRST NATION</t>
  </si>
  <si>
    <t>WATERLOO, REGIONAL MUNICIPALITY OF</t>
  </si>
  <si>
    <t>WELLINGTON, COUNTY OF</t>
  </si>
  <si>
    <t>WEST ELGIN, MUNICIPALITY OF</t>
  </si>
  <si>
    <t>WEST GREY, MUNICIPALITY OF</t>
  </si>
  <si>
    <t>WEST NIPISSING, MUNICIPALITY OF</t>
  </si>
  <si>
    <t>WHITESTONE, MUNICIPALITY OF</t>
  </si>
  <si>
    <t>WHITEWATER REGION, TOWNSHIP OF</t>
  </si>
  <si>
    <t>WIKWEMIKONG UNCEDED INDIAN RESERVE</t>
  </si>
  <si>
    <t>WOLLASTON, TOWNSHIP OF</t>
  </si>
  <si>
    <t>YORK, REGIONAL MUNICIPALITY OF</t>
  </si>
  <si>
    <t>Bancroft This Week</t>
  </si>
  <si>
    <t>Frontenac News</t>
  </si>
  <si>
    <t>Renfrew Mercury</t>
  </si>
  <si>
    <t>Northumberland News</t>
  </si>
  <si>
    <t>Hawkesbury le Carillon</t>
  </si>
  <si>
    <t>Vankleek Hill Review</t>
  </si>
  <si>
    <t>Haliburton County Life</t>
  </si>
  <si>
    <t xml:space="preserve">Haliburton Highlander </t>
  </si>
  <si>
    <t>Minden Times</t>
  </si>
  <si>
    <t>Eganville Leader</t>
  </si>
  <si>
    <t>Burks Falls Almaguin News</t>
  </si>
  <si>
    <t>Muskoka, Muskokaregion.com</t>
  </si>
  <si>
    <t>New Liskeard Temiskaming Speaker</t>
  </si>
  <si>
    <t>Arnprior Chronicle Guide</t>
  </si>
  <si>
    <t>Blyth/Brussels Citizen</t>
  </si>
  <si>
    <t>Goderich Signal Star</t>
  </si>
  <si>
    <t>Lucknow Sentinel</t>
  </si>
  <si>
    <t>Manitoulin Expositor</t>
  </si>
  <si>
    <t>Brockville Recorder and Times</t>
  </si>
  <si>
    <t>Atikokan Progress</t>
  </si>
  <si>
    <t>Aylmer Express</t>
  </si>
  <si>
    <t>Espanola Mid-North Monitor</t>
  </si>
  <si>
    <t>Bancroft Times</t>
  </si>
  <si>
    <t xml:space="preserve">Barrie Advance </t>
  </si>
  <si>
    <t>Sault Ste. Marie This Week</t>
  </si>
  <si>
    <t>Midland Penetanguishene Mirror</t>
  </si>
  <si>
    <t>Carleton Place/Almonte Canadian Gazette</t>
  </si>
  <si>
    <t>Elliot Lake The Standard</t>
  </si>
  <si>
    <t>Sault Ste Marie This Week</t>
  </si>
  <si>
    <t>Mitchell Advocate</t>
  </si>
  <si>
    <t>Sarnia/Lambton County This Week</t>
  </si>
  <si>
    <t>Seaforth Huron Expositor</t>
  </si>
  <si>
    <t>St. Marys Independent</t>
  </si>
  <si>
    <t>London Free Press</t>
  </si>
  <si>
    <t>Clinton News Record</t>
  </si>
  <si>
    <t>Exeter LakeshoreTimes-Advance</t>
  </si>
  <si>
    <t>Goderich Signal-Star</t>
  </si>
  <si>
    <t>Listowel Banner</t>
  </si>
  <si>
    <t>Listowel Independent Plus</t>
  </si>
  <si>
    <t>London, The Londoner</t>
  </si>
  <si>
    <t xml:space="preserve">Middlesex Banner </t>
  </si>
  <si>
    <t>North Bay Nugget</t>
  </si>
  <si>
    <t>Brantford, The Expositor</t>
  </si>
  <si>
    <t>Bruce Peninsula Press</t>
  </si>
  <si>
    <t>Walkerton Herald Times</t>
  </si>
  <si>
    <t>Wiarton Echo</t>
  </si>
  <si>
    <t>Grey Bruce This Week</t>
  </si>
  <si>
    <t>Hanover, The Post</t>
  </si>
  <si>
    <t>Kincardine Independent</t>
  </si>
  <si>
    <t>Kincardine News</t>
  </si>
  <si>
    <t>Mildmay Town &amp; Country Crier</t>
  </si>
  <si>
    <t>Port Elgin Shoreline Beacon</t>
  </si>
  <si>
    <t>South Bruce Independent Extra</t>
  </si>
  <si>
    <t>Parry Sound North Star</t>
  </si>
  <si>
    <t>Ottawa Le Droit</t>
  </si>
  <si>
    <t>St. Thomas Times-Journal</t>
  </si>
  <si>
    <t>Blenheim News-Tribune</t>
  </si>
  <si>
    <t>Chatham Voice</t>
  </si>
  <si>
    <t>Chatham-Kent This Week</t>
  </si>
  <si>
    <t>Ridgetown Independent News</t>
  </si>
  <si>
    <t>Thamesville Herald</t>
  </si>
  <si>
    <t>Wallaceburg Courier Press</t>
  </si>
  <si>
    <t>Owen Sound, The Sun Times</t>
  </si>
  <si>
    <t>Cochrane Times-Post</t>
  </si>
  <si>
    <t>Thunder Bay's Source</t>
  </si>
  <si>
    <t>Cornwall Seaway News</t>
  </si>
  <si>
    <t>Cornwall Standard Freeholder</t>
  </si>
  <si>
    <t>Peterborough This Week</t>
  </si>
  <si>
    <t>Deep River North Renfrew Times</t>
  </si>
  <si>
    <t>Napanee Beaver</t>
  </si>
  <si>
    <t>Lanark Era</t>
  </si>
  <si>
    <t>Perth Courier</t>
  </si>
  <si>
    <t>Orangeville Citizen</t>
  </si>
  <si>
    <t>Shelburne Free Press</t>
  </si>
  <si>
    <t>Ajax Pickering News Advertiser</t>
  </si>
  <si>
    <t>Uxbridge Times Journal</t>
  </si>
  <si>
    <t>National Post</t>
  </si>
  <si>
    <t>Toronto Star</t>
  </si>
  <si>
    <t>Brock Citizen</t>
  </si>
  <si>
    <t>Clarington This Week</t>
  </si>
  <si>
    <t>Orono Weekly Times</t>
  </si>
  <si>
    <t xml:space="preserve">Oshawa/Whitby This Week </t>
  </si>
  <si>
    <t>Port Perry Star</t>
  </si>
  <si>
    <t>Port Perry/Uxbridge, The Standard</t>
  </si>
  <si>
    <t>Uxbridge Cosmo</t>
  </si>
  <si>
    <t>West Lorne West Elgin Chronicle</t>
  </si>
  <si>
    <t>Haliburton County Echo</t>
  </si>
  <si>
    <t>Haliburton Highlander</t>
  </si>
  <si>
    <t>Fort Frances Times</t>
  </si>
  <si>
    <t>Petrolia Lambton Independent</t>
  </si>
  <si>
    <t>Sarnia/Lambton County This week</t>
  </si>
  <si>
    <t>Amherstburg River Town Times</t>
  </si>
  <si>
    <t xml:space="preserve">Essex Free Press </t>
  </si>
  <si>
    <t>Harrow News</t>
  </si>
  <si>
    <t>Windsor Star</t>
  </si>
  <si>
    <t>The Sudbury Star</t>
  </si>
  <si>
    <t>Kingston/Frontenac This Week</t>
  </si>
  <si>
    <t>Gananoque Reporter</t>
  </si>
  <si>
    <t>Collingwood Connection</t>
  </si>
  <si>
    <t>Flesherton Advance</t>
  </si>
  <si>
    <t>Fergus Wellington Advertiser</t>
  </si>
  <si>
    <t>Guelph Mercury Tribune</t>
  </si>
  <si>
    <t>Waterloo Region Record</t>
  </si>
  <si>
    <t>Haldimand County, Haldimand Press</t>
  </si>
  <si>
    <t>Haldimand County, The Sachem</t>
  </si>
  <si>
    <t>Burlington Post</t>
  </si>
  <si>
    <t>Georgetown/Acton Ind. Free Press</t>
  </si>
  <si>
    <t>Milton Canadian Champion</t>
  </si>
  <si>
    <t>Oakville Beaver</t>
  </si>
  <si>
    <t>Globe &amp; Mail (Ont)</t>
  </si>
  <si>
    <t>Glanbrook Gazette</t>
  </si>
  <si>
    <t>Hamilton Mountain News</t>
  </si>
  <si>
    <t>Stoney Creek News</t>
  </si>
  <si>
    <t>Waterdown Flamborough Review</t>
  </si>
  <si>
    <t>Hamilton Spectator</t>
  </si>
  <si>
    <t xml:space="preserve">New Liskeard Temiskaming Speaker </t>
  </si>
  <si>
    <t>Thessalon North Shore Sentinel</t>
  </si>
  <si>
    <t>Kawartha Lakes This Week</t>
  </si>
  <si>
    <t>Peterborough Examiner</t>
  </si>
  <si>
    <t>Kingston Whig-Standard</t>
  </si>
  <si>
    <t>Barry's Bay, The Valley Gazette</t>
  </si>
  <si>
    <t>Marathon Mercury</t>
  </si>
  <si>
    <t xml:space="preserve">Renfrew Mercury </t>
  </si>
  <si>
    <t>Kemptville Advance</t>
  </si>
  <si>
    <t>Smiths Falls Record News</t>
  </si>
  <si>
    <t>Toronto Sun</t>
  </si>
  <si>
    <t>Ottawa Citizen</t>
  </si>
  <si>
    <t>Belleville &amp; Region, The Community Press</t>
  </si>
  <si>
    <t>Bracebridge Examiner</t>
  </si>
  <si>
    <t>Gravenhurst Banner</t>
  </si>
  <si>
    <t>Huntsville Forester</t>
  </si>
  <si>
    <t>Grimsby/Lincoln/West Lincoln News Now</t>
  </si>
  <si>
    <t>Niagara This Week</t>
  </si>
  <si>
    <t>Pelham Voice of Pelham</t>
  </si>
  <si>
    <t>Niagara Falls Review</t>
  </si>
  <si>
    <t>St. Catharines, The Standard</t>
  </si>
  <si>
    <t>Welland, The Tribune</t>
  </si>
  <si>
    <t>Port Dover Maple Leaf</t>
  </si>
  <si>
    <t xml:space="preserve">Simcoe Reformer </t>
  </si>
  <si>
    <t>Chesterville Record</t>
  </si>
  <si>
    <t>Alexandria Glengarry News</t>
  </si>
  <si>
    <t>Wingham Advance Times</t>
  </si>
  <si>
    <t>Brighton Independent</t>
  </si>
  <si>
    <t>Orillia Today</t>
  </si>
  <si>
    <t>Barrhaven Independent</t>
  </si>
  <si>
    <t>Manotick Messenger</t>
  </si>
  <si>
    <t>Orleans Star</t>
  </si>
  <si>
    <t>Ottawa Hill Times</t>
  </si>
  <si>
    <t>Ottawa Sun</t>
  </si>
  <si>
    <t>Ayr News</t>
  </si>
  <si>
    <t>New Hamburg Independent</t>
  </si>
  <si>
    <t>Woodstock, The  Sentinel Review</t>
  </si>
  <si>
    <t xml:space="preserve">Brampton Guardian </t>
  </si>
  <si>
    <t>Caledon Citizen</t>
  </si>
  <si>
    <t>Caledon Enterprise</t>
  </si>
  <si>
    <t>Mississauga News</t>
  </si>
  <si>
    <t>Muskoka, Muskoregion.com</t>
  </si>
  <si>
    <t>Lakefield Herald</t>
  </si>
  <si>
    <t>Petrolia Lamton Independent</t>
  </si>
  <si>
    <t>Picton County Weekly News</t>
  </si>
  <si>
    <t>Picton Gazette</t>
  </si>
  <si>
    <t>Trenton Trentonian</t>
  </si>
  <si>
    <t>Tweed News</t>
  </si>
  <si>
    <t xml:space="preserve">Belleville Intelligencer </t>
  </si>
  <si>
    <t>Westport Review-Mirror</t>
  </si>
  <si>
    <t>Sarnia Journal</t>
  </si>
  <si>
    <t>Sarnia, The Observer</t>
  </si>
  <si>
    <t>The Sault (Ste. Marie) Star</t>
  </si>
  <si>
    <t>Alliston Herald</t>
  </si>
  <si>
    <t>Wasaga/Stayner Sun</t>
  </si>
  <si>
    <t>Barrie Advance</t>
  </si>
  <si>
    <t>Beeton, New Tecumseth Times</t>
  </si>
  <si>
    <t>Bradford West Gwillimbury Topic</t>
  </si>
  <si>
    <t>Creemore Echo</t>
  </si>
  <si>
    <t>Elmvale Springwater News</t>
  </si>
  <si>
    <t>Innisfil Journal</t>
  </si>
  <si>
    <t>Sioux Lookout Bulletin</t>
  </si>
  <si>
    <t>Sioux Lookout Wawatay News</t>
  </si>
  <si>
    <t>Ohsweken Turtle Island News</t>
  </si>
  <si>
    <t>Morrisburg Leader</t>
  </si>
  <si>
    <t>Dundalk Herald</t>
  </si>
  <si>
    <t>Stratford, The Beacon Herald</t>
  </si>
  <si>
    <t>Thunder Bay Source</t>
  </si>
  <si>
    <t>Thunder Bay, The Chronicle Journal</t>
  </si>
  <si>
    <t>Timmins Times</t>
  </si>
  <si>
    <t>Timmins, The Daily Press</t>
  </si>
  <si>
    <t>Toronto Kanadai-Amerikai Magyarsag - Hungarian</t>
  </si>
  <si>
    <t>Toronto Russian Express</t>
  </si>
  <si>
    <t>Toronto Salam Toronto</t>
  </si>
  <si>
    <t>Toronto Thoi Bao</t>
  </si>
  <si>
    <t>Toronto Weekly Punjabi Awaaz</t>
  </si>
  <si>
    <t>Toronto Weekly Voice</t>
  </si>
  <si>
    <t>Etobicoke Guardian</t>
  </si>
  <si>
    <t>Sing Tao</t>
  </si>
  <si>
    <t>Post City Magazines</t>
  </si>
  <si>
    <t>Scarborough Mirror</t>
  </si>
  <si>
    <t>Toronto Correio da Manha - Portuguese</t>
  </si>
  <si>
    <t>Cambridge Times</t>
  </si>
  <si>
    <t>Elmira Woolwich Observer</t>
  </si>
  <si>
    <t>Waterloo Chronicle</t>
  </si>
  <si>
    <t>Mount Forest BizBull</t>
  </si>
  <si>
    <t>Sturgeon Falls, West Nipissing Tribune</t>
  </si>
  <si>
    <t>Aurora, The Auroran</t>
  </si>
  <si>
    <t>Georgina Advocate</t>
  </si>
  <si>
    <t>King Connection</t>
  </si>
  <si>
    <t>King Weekly Sentinel</t>
  </si>
  <si>
    <t>Markham Economist &amp; Sun</t>
  </si>
  <si>
    <t>Newmarket Era/Aurora Banner/E. Gwillimbury Express</t>
  </si>
  <si>
    <t>Richmond Hill/Thornhill Liberal</t>
  </si>
  <si>
    <t>Stouffville Sun-Tribune</t>
  </si>
  <si>
    <t>Vaughan Citizen</t>
  </si>
  <si>
    <t>B &amp; W</t>
  </si>
  <si>
    <t>Full Page</t>
  </si>
  <si>
    <t>3/4 Page</t>
  </si>
  <si>
    <t>No Flash</t>
  </si>
  <si>
    <t>1/2 Page</t>
  </si>
  <si>
    <t>W/ Flash</t>
  </si>
  <si>
    <t>1/3 Page</t>
  </si>
  <si>
    <t>1/4 Page</t>
  </si>
  <si>
    <t>Dimensions</t>
  </si>
  <si>
    <t>ONLINE</t>
  </si>
  <si>
    <t>Total Lineage</t>
  </si>
  <si>
    <t>Total Lineage Value</t>
  </si>
  <si>
    <t>Total Lineage Used</t>
  </si>
  <si>
    <t>Month</t>
  </si>
  <si>
    <t>Lineage Used</t>
  </si>
  <si>
    <t>% of Total</t>
  </si>
  <si>
    <t>Value of Lineage Used ($)    [Estimate]</t>
  </si>
  <si>
    <t>TOTAL (SUM)</t>
  </si>
  <si>
    <t>TOTAL- FROM Main</t>
  </si>
  <si>
    <t>PC</t>
  </si>
  <si>
    <t>Net Cost of Program</t>
  </si>
  <si>
    <t>Percentage of Total Funding</t>
  </si>
  <si>
    <t>ATIKAMEKSHENG ANISHNAWBEK FIRST NATION</t>
  </si>
  <si>
    <t>Strathroy Middlesex Age Dispatch</t>
  </si>
  <si>
    <t>Leamington/Wheatley/Kingsville Southpoint Sun</t>
  </si>
  <si>
    <t>Kirkalnd Lake Northern News This Week</t>
  </si>
  <si>
    <t>Meaford Independent</t>
  </si>
  <si>
    <t>Kemptville, North Grenville Times</t>
  </si>
  <si>
    <t>Pembroke Observer - OnLine</t>
  </si>
  <si>
    <t xml:space="preserve">SIMCOE, COUNTY OF </t>
  </si>
  <si>
    <t>Terrace Bay-Schreiber News</t>
  </si>
  <si>
    <t>Program Name</t>
  </si>
  <si>
    <t>Totals</t>
  </si>
  <si>
    <t>WESTPORT, VILLAGE OF</t>
  </si>
  <si>
    <t>MCDOUGALL, MUNICIPALITY OF</t>
  </si>
  <si>
    <t>Arnprior, Town of</t>
  </si>
  <si>
    <t>Temiskaming Shores, City of</t>
  </si>
  <si>
    <t>Burk's Falls, Village of</t>
  </si>
  <si>
    <t>Temagami First Nation</t>
  </si>
  <si>
    <t>ASSIGINACK,  TOWNSHIP OF</t>
  </si>
  <si>
    <t>COLEMAN,  TOWNSHIP OF</t>
  </si>
  <si>
    <t>HILTON BEACH,  VILLAGE OF</t>
  </si>
  <si>
    <t>KAPUSKASING, TOWN OF</t>
  </si>
  <si>
    <t>LARDER LAKE,  TOWNSHIP OF</t>
  </si>
  <si>
    <t>Limerick, Township of</t>
  </si>
  <si>
    <t xml:space="preserve">Matachewan, The Corporation of the Township of </t>
  </si>
  <si>
    <t>MATTICE-VAL COTE</t>
  </si>
  <si>
    <t>MCGARRY, TOWNSHIP OF</t>
  </si>
  <si>
    <t>NEWBURY,  VILLAGE OF</t>
  </si>
  <si>
    <t>EAST FERRIS, MUNICIPALITY OF</t>
  </si>
  <si>
    <t>SERPENT RIVER FIRST NATIONS</t>
  </si>
  <si>
    <t>CHIPPEWAS OF GEORGINA ISLAND</t>
  </si>
  <si>
    <t>BATCHEWANA FIRST NATIONS OJIBWAYS</t>
  </si>
  <si>
    <t>COCHRANE, Corporation of the Town of</t>
  </si>
  <si>
    <t>BURK'S FALLS, VILLAGE OF</t>
  </si>
  <si>
    <t>HEARST, TOWN OF</t>
  </si>
  <si>
    <t>MATACHEWAN FIRST NATION</t>
  </si>
  <si>
    <t>MATTICE-VAL CÔTÉ,  TOWNSHIP OF</t>
  </si>
  <si>
    <t>MOOSE DEER POINT</t>
  </si>
  <si>
    <t>NIPPISSING FIRST NATION</t>
  </si>
  <si>
    <t>TEMAGAMI FIRST NATION</t>
  </si>
  <si>
    <t>Kirkland Lake Northern News</t>
  </si>
  <si>
    <t xml:space="preserve">Kirkland Lake Northern News </t>
  </si>
  <si>
    <t>Kenora Miner &amp; News</t>
  </si>
  <si>
    <t>North Wellington Community News</t>
  </si>
  <si>
    <t>Ottawa Community Voice - Stittsville &amp; Richmond</t>
  </si>
  <si>
    <t>Wesrport Review-Mirror</t>
  </si>
  <si>
    <t>Local Services Board of Aweres</t>
  </si>
  <si>
    <t>Huron East-Brussels/Tuckersmith, Municipality of</t>
  </si>
  <si>
    <t>Wahta Mohawks First Nation</t>
  </si>
  <si>
    <t>CHIPPEWAS OF RAMA FIRST NATION</t>
  </si>
  <si>
    <t>Hiawatha First Nation</t>
  </si>
  <si>
    <t>Dokis First Nation</t>
  </si>
  <si>
    <t>Hunstville Forester</t>
  </si>
  <si>
    <t>Norfolk &amp; Tillsonburg News</t>
  </si>
  <si>
    <t>DOKIS FIRST NATION</t>
  </si>
  <si>
    <t>Kenora Daily Miner and News</t>
  </si>
  <si>
    <t>HURON EAST-BRUSSELS/TUCKERSMITH, MUNICIPALITY OF</t>
  </si>
  <si>
    <t>LOCAL SERVICES BOARD OF AWERES</t>
  </si>
  <si>
    <t>MATACHEWAN, THE CORPORATION OF THE TOWNSHIP OF</t>
  </si>
  <si>
    <t>Ottawa, Kitchissippi Times</t>
  </si>
  <si>
    <t>Middlesex Banner</t>
  </si>
  <si>
    <t>WAHTA MOHAWKS FIRST NATION</t>
  </si>
  <si>
    <t>HIAWATHA FIRST NATION</t>
  </si>
  <si>
    <t>SOUTH RIVER, VILLAGE OF</t>
  </si>
  <si>
    <t>OXFORD, RESTRUCTURED COUNTY OF</t>
  </si>
  <si>
    <t>KAPUSKASING MOONBEAM LANDFILL SITE, MANAGEMENT BOARD OF</t>
  </si>
  <si>
    <t>HARLEY, TOWNSHP OF</t>
  </si>
  <si>
    <t>Red Rock Indian Band</t>
  </si>
  <si>
    <t>Matachewan First Nations</t>
  </si>
  <si>
    <t>GOULAIS &amp; DISTRICT, LOCAL SERVICES BOARD OF</t>
  </si>
  <si>
    <t>Total Contribution under the Program</t>
  </si>
  <si>
    <t xml:space="preserve">2022  Cash Contribution </t>
  </si>
  <si>
    <t xml:space="preserve">2022 InKind Linage Contribution </t>
  </si>
  <si>
    <t>2022 InKind Program Year</t>
  </si>
  <si>
    <t>Final InKind Amount 
(Total $2,501,385.41 )</t>
  </si>
  <si>
    <t>2020 Program</t>
  </si>
  <si>
    <t>2022 InKind Totals - Final</t>
  </si>
  <si>
    <t>Remaining 2022 Linage</t>
  </si>
  <si>
    <t>Assigned 2022 Linage</t>
  </si>
  <si>
    <t>GOULAIS &amp; DISTRICT, LOCAL SERVICE BOARD</t>
  </si>
  <si>
    <t>RED ROCK INDIAN BAND</t>
  </si>
  <si>
    <t>Orangeville/Erin Banner Advocate</t>
  </si>
  <si>
    <t>Ancaster/Dundas News</t>
  </si>
  <si>
    <t>Niagara-on-the-Lake Local</t>
  </si>
  <si>
    <t>Niagara-om-the-Lake, The Lake Report</t>
  </si>
  <si>
    <t>Ottawa Community Voice - Kanata North Plus</t>
  </si>
  <si>
    <t>Ottawa Community Voice - Kanata South</t>
  </si>
  <si>
    <t>Wilmot-Tavistock Gazette</t>
  </si>
  <si>
    <t>Nipigon-Red Rock Gazette</t>
  </si>
  <si>
    <t>Stratford Times</t>
  </si>
  <si>
    <t>North York Mirror</t>
  </si>
  <si>
    <t>Toronto Fakty-Czas</t>
  </si>
  <si>
    <t>Wilmot Tavistock Gazette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</si>
</sst>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_);_(* \(#,##0\);_(* &quot;-&quot;??_);_(@_)"/>
    <numFmt numFmtId="167" formatCode="0.0%"/>
    <numFmt numFmtId="168" formatCode="mmmm\-yy"/>
    <numFmt numFmtId="169" formatCode="_-&quot;$&quot;* #,##0_-;\-&quot;$&quot;* #,##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b/>
      <sz val="20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6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EC9EF"/>
        <bgColor indexed="64"/>
      </patternFill>
    </fill>
    <fill>
      <patternFill patternType="solid">
        <fgColor rgb="FFCEA0E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164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06">
    <xf numFmtId="0" fontId="0" fillId="0" borderId="0" xfId="0"/>
    <xf numFmtId="0" fontId="5" fillId="0" borderId="0" xfId="0" applyFont="1"/>
    <xf numFmtId="0" fontId="5" fillId="0" borderId="4" xfId="0" applyFont="1" applyBorder="1"/>
    <xf numFmtId="9" fontId="4" fillId="4" borderId="2" xfId="3" applyFont="1" applyFill="1" applyBorder="1" applyAlignment="1" applyProtection="1">
      <alignment horizontal="center" vertical="center" wrapText="1"/>
      <protection locked="0"/>
    </xf>
    <xf numFmtId="1" fontId="4" fillId="4" borderId="2" xfId="3" applyNumberFormat="1" applyFont="1" applyFill="1" applyBorder="1" applyAlignment="1" applyProtection="1">
      <alignment horizontal="center" vertical="center" wrapText="1"/>
      <protection locked="0"/>
    </xf>
    <xf numFmtId="1" fontId="4" fillId="6" borderId="2" xfId="0" applyNumberFormat="1" applyFont="1" applyFill="1" applyBorder="1" applyAlignment="1">
      <alignment horizontal="center" vertical="center" wrapText="1"/>
    </xf>
    <xf numFmtId="10" fontId="4" fillId="7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4" fillId="8" borderId="4" xfId="1" applyNumberFormat="1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11" xfId="1" applyNumberFormat="1" applyFont="1" applyBorder="1" applyAlignment="1">
      <alignment horizontal="center" vertical="center"/>
    </xf>
    <xf numFmtId="9" fontId="4" fillId="3" borderId="1" xfId="3" applyFont="1" applyFill="1" applyBorder="1" applyAlignment="1" applyProtection="1">
      <alignment horizontal="center" vertical="center" wrapText="1"/>
      <protection locked="0"/>
    </xf>
    <xf numFmtId="9" fontId="4" fillId="5" borderId="16" xfId="3" applyFont="1" applyFill="1" applyBorder="1" applyAlignment="1" applyProtection="1">
      <alignment horizontal="center" vertical="center" wrapText="1"/>
      <protection locked="0"/>
    </xf>
    <xf numFmtId="1" fontId="3" fillId="3" borderId="1" xfId="1" applyNumberFormat="1" applyFont="1" applyFill="1" applyBorder="1" applyAlignment="1">
      <alignment horizontal="center" vertical="center" wrapText="1"/>
    </xf>
    <xf numFmtId="1" fontId="4" fillId="5" borderId="16" xfId="3" applyNumberFormat="1" applyFont="1" applyFill="1" applyBorder="1" applyAlignment="1" applyProtection="1">
      <alignment horizontal="center" vertical="center" wrapText="1"/>
      <protection locked="0"/>
    </xf>
    <xf numFmtId="9" fontId="4" fillId="6" borderId="1" xfId="3" applyFont="1" applyFill="1" applyBorder="1" applyAlignment="1">
      <alignment horizontal="center" vertical="center" wrapText="1"/>
    </xf>
    <xf numFmtId="1" fontId="4" fillId="7" borderId="3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165" fontId="7" fillId="0" borderId="4" xfId="1" applyFont="1" applyBorder="1" applyAlignment="1">
      <alignment horizontal="center" wrapText="1"/>
    </xf>
    <xf numFmtId="167" fontId="7" fillId="0" borderId="4" xfId="0" applyNumberFormat="1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166" fontId="0" fillId="10" borderId="4" xfId="1" applyNumberFormat="1" applyFont="1" applyFill="1" applyBorder="1" applyAlignment="1">
      <alignment horizontal="center" vertical="center"/>
    </xf>
    <xf numFmtId="167" fontId="0" fillId="10" borderId="4" xfId="0" applyNumberFormat="1" applyFill="1" applyBorder="1" applyAlignment="1">
      <alignment horizontal="center" vertical="center"/>
    </xf>
    <xf numFmtId="164" fontId="0" fillId="10" borderId="7" xfId="0" applyNumberFormat="1" applyFill="1" applyBorder="1" applyAlignment="1">
      <alignment horizontal="center" vertical="center"/>
    </xf>
    <xf numFmtId="166" fontId="0" fillId="0" borderId="4" xfId="1" applyNumberFormat="1" applyFon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166" fontId="0" fillId="0" borderId="24" xfId="1" applyNumberFormat="1" applyFont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166" fontId="0" fillId="11" borderId="5" xfId="1" applyNumberFormat="1" applyFont="1" applyFill="1" applyBorder="1" applyAlignment="1">
      <alignment horizontal="center" vertical="center"/>
    </xf>
    <xf numFmtId="167" fontId="0" fillId="10" borderId="5" xfId="0" applyNumberFormat="1" applyFill="1" applyBorder="1" applyAlignment="1">
      <alignment horizontal="center" vertical="center"/>
    </xf>
    <xf numFmtId="164" fontId="0" fillId="10" borderId="13" xfId="0" applyNumberForma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6" fontId="0" fillId="11" borderId="9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8" fontId="0" fillId="10" borderId="6" xfId="0" applyNumberFormat="1" applyFill="1" applyBorder="1" applyAlignment="1">
      <alignment horizontal="center" vertical="center"/>
    </xf>
    <xf numFmtId="168" fontId="0" fillId="0" borderId="6" xfId="0" applyNumberFormat="1" applyBorder="1" applyAlignment="1">
      <alignment horizontal="center" vertical="center"/>
    </xf>
    <xf numFmtId="168" fontId="0" fillId="0" borderId="23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11" xfId="2" applyFont="1" applyBorder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167" fontId="0" fillId="13" borderId="9" xfId="0" applyNumberFormat="1" applyFill="1" applyBorder="1" applyAlignment="1">
      <alignment horizontal="center" vertical="center"/>
    </xf>
    <xf numFmtId="164" fontId="0" fillId="13" borderId="10" xfId="0" applyNumberForma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4" xfId="2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1" fontId="6" fillId="9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Fill="1" applyBorder="1"/>
    <xf numFmtId="1" fontId="5" fillId="14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7" fillId="15" borderId="15" xfId="0" applyNumberFormat="1" applyFont="1" applyFill="1" applyBorder="1"/>
    <xf numFmtId="9" fontId="7" fillId="15" borderId="15" xfId="3" applyFont="1" applyFill="1" applyBorder="1"/>
    <xf numFmtId="169" fontId="7" fillId="15" borderId="1" xfId="0" applyNumberFormat="1" applyFont="1" applyFill="1" applyBorder="1"/>
    <xf numFmtId="0" fontId="7" fillId="15" borderId="25" xfId="0" applyFont="1" applyFill="1" applyBorder="1"/>
    <xf numFmtId="0" fontId="7" fillId="15" borderId="14" xfId="0" applyFont="1" applyFill="1" applyBorder="1" applyAlignment="1">
      <alignment horizontal="center"/>
    </xf>
    <xf numFmtId="164" fontId="0" fillId="0" borderId="26" xfId="6" applyFont="1" applyBorder="1"/>
    <xf numFmtId="10" fontId="0" fillId="0" borderId="26" xfId="3" applyNumberFormat="1" applyFont="1" applyBorder="1"/>
    <xf numFmtId="164" fontId="0" fillId="0" borderId="27" xfId="6" applyFont="1" applyBorder="1"/>
    <xf numFmtId="0" fontId="0" fillId="0" borderId="28" xfId="0" applyBorder="1"/>
    <xf numFmtId="0" fontId="0" fillId="0" borderId="27" xfId="0" applyBorder="1" applyAlignment="1">
      <alignment horizontal="center"/>
    </xf>
    <xf numFmtId="164" fontId="0" fillId="0" borderId="29" xfId="6" applyFont="1" applyBorder="1"/>
    <xf numFmtId="10" fontId="0" fillId="0" borderId="29" xfId="3" applyNumberFormat="1" applyFont="1" applyBorder="1"/>
    <xf numFmtId="164" fontId="0" fillId="0" borderId="30" xfId="6" applyFont="1" applyBorder="1"/>
    <xf numFmtId="0" fontId="0" fillId="0" borderId="30" xfId="0" applyBorder="1" applyAlignment="1">
      <alignment horizontal="center"/>
    </xf>
    <xf numFmtId="44" fontId="0" fillId="0" borderId="3" xfId="0" applyNumberFormat="1" applyBorder="1"/>
    <xf numFmtId="44" fontId="0" fillId="0" borderId="31" xfId="15" applyFont="1" applyBorder="1"/>
    <xf numFmtId="44" fontId="0" fillId="0" borderId="22" xfId="15" applyFont="1" applyBorder="1"/>
    <xf numFmtId="164" fontId="0" fillId="0" borderId="32" xfId="6" applyFont="1" applyBorder="1"/>
    <xf numFmtId="0" fontId="0" fillId="0" borderId="32" xfId="0" applyBorder="1" applyAlignment="1">
      <alignment horizontal="center"/>
    </xf>
    <xf numFmtId="169" fontId="13" fillId="15" borderId="15" xfId="6" applyNumberFormat="1" applyFont="1" applyFill="1" applyBorder="1" applyAlignment="1">
      <alignment horizontal="center" vertical="center" wrapText="1"/>
    </xf>
    <xf numFmtId="0" fontId="13" fillId="15" borderId="15" xfId="5" applyFont="1" applyFill="1" applyBorder="1" applyAlignment="1">
      <alignment horizontal="center" vertical="center"/>
    </xf>
    <xf numFmtId="164" fontId="13" fillId="15" borderId="11" xfId="6" applyFont="1" applyFill="1" applyBorder="1" applyAlignment="1">
      <alignment horizontal="center" vertical="center"/>
    </xf>
    <xf numFmtId="0" fontId="13" fillId="15" borderId="28" xfId="5" applyFont="1" applyFill="1" applyBorder="1" applyAlignment="1">
      <alignment horizontal="center" vertical="center"/>
    </xf>
    <xf numFmtId="0" fontId="13" fillId="15" borderId="11" xfId="5" applyFont="1" applyFill="1" applyBorder="1" applyAlignment="1">
      <alignment horizontal="center" vertical="center"/>
    </xf>
    <xf numFmtId="0" fontId="12" fillId="15" borderId="1" xfId="4" applyFont="1" applyFill="1" applyBorder="1" applyAlignment="1">
      <alignment horizontal="center" vertical="center"/>
    </xf>
    <xf numFmtId="0" fontId="12" fillId="15" borderId="2" xfId="4" applyFont="1" applyFill="1" applyBorder="1" applyAlignment="1">
      <alignment horizontal="center" vertical="center"/>
    </xf>
    <xf numFmtId="0" fontId="12" fillId="15" borderId="3" xfId="4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6" fillId="16" borderId="1" xfId="0" applyFont="1" applyFill="1" applyBorder="1" applyAlignment="1">
      <alignment horizontal="center" vertical="center"/>
    </xf>
    <xf numFmtId="0" fontId="16" fillId="16" borderId="2" xfId="0" applyFont="1" applyFill="1" applyBorder="1" applyAlignment="1">
      <alignment horizontal="center" vertical="center"/>
    </xf>
    <xf numFmtId="0" fontId="16" fillId="16" borderId="3" xfId="0" applyFont="1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8" fillId="10" borderId="17" xfId="0" applyFont="1" applyFill="1" applyBorder="1" applyAlignment="1">
      <alignment horizontal="center" vertical="center"/>
    </xf>
    <xf numFmtId="0" fontId="8" fillId="10" borderId="18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/>
    </xf>
    <xf numFmtId="0" fontId="8" fillId="10" borderId="20" xfId="0" applyFont="1" applyFill="1" applyBorder="1" applyAlignment="1">
      <alignment horizontal="center" vertical="center"/>
    </xf>
    <xf numFmtId="0" fontId="8" fillId="10" borderId="21" xfId="0" applyFont="1" applyFill="1" applyBorder="1" applyAlignment="1">
      <alignment horizontal="center" vertical="center"/>
    </xf>
    <xf numFmtId="0" fontId="8" fillId="10" borderId="22" xfId="0" applyFont="1" applyFill="1" applyBorder="1" applyAlignment="1">
      <alignment horizontal="center" vertical="center"/>
    </xf>
  </cellXfs>
  <cellStyles count="17">
    <cellStyle name="Accent4 2" xfId="5" xr:uid="{00000000-0005-0000-0000-000000000000}"/>
    <cellStyle name="Accent4 3" xfId="4" xr:uid="{00000000-0005-0000-0000-000001000000}"/>
    <cellStyle name="Comma" xfId="1" builtinId="3"/>
    <cellStyle name="Comma 2" xfId="7" xr:uid="{00000000-0005-0000-0000-000003000000}"/>
    <cellStyle name="Comma 3" xfId="14" xr:uid="{00000000-0005-0000-0000-000004000000}"/>
    <cellStyle name="Currency" xfId="2" builtinId="4"/>
    <cellStyle name="Currency 2" xfId="9" xr:uid="{00000000-0005-0000-0000-000006000000}"/>
    <cellStyle name="Currency 2 2" xfId="6" xr:uid="{00000000-0005-0000-0000-000007000000}"/>
    <cellStyle name="Currency 2 2 2" xfId="11" xr:uid="{00000000-0005-0000-0000-000008000000}"/>
    <cellStyle name="Currency 2 2 3" xfId="10" xr:uid="{00000000-0005-0000-0000-000009000000}"/>
    <cellStyle name="Currency 3" xfId="12" xr:uid="{00000000-0005-0000-0000-00000A000000}"/>
    <cellStyle name="Currency 4" xfId="13" xr:uid="{00000000-0005-0000-0000-00000B000000}"/>
    <cellStyle name="Currency 5" xfId="8" xr:uid="{00000000-0005-0000-0000-00000C000000}"/>
    <cellStyle name="Currency 6" xfId="15" xr:uid="{79B28626-F5CA-4E4A-B105-52436D102D7B}"/>
    <cellStyle name="Currency 7" xfId="16" xr:uid="{3FC7ED12-0630-4EED-8C35-1C70A340490B}"/>
    <cellStyle name="Normal" xfId="0" builtinId="0"/>
    <cellStyle name="Percent" xfId="3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499"/>
  <sheetViews>
    <sheetView tabSelected="1" zoomScale="70" zoomScaleNormal="70" workbookViewId="0">
      <pane ySplit="1" topLeftCell="A2" activePane="bottomLeft" state="frozen"/>
      <selection activeCell="E1" sqref="E1"/>
      <selection pane="bottomLeft" activeCell="L3" sqref="L3"/>
    </sheetView>
  </sheetViews>
  <sheetFormatPr defaultColWidth="9.109375" defaultRowHeight="13.8" x14ac:dyDescent="0.3"/>
  <cols>
    <col min="1" max="2" width="9.109375" style="8" customWidth="1"/>
    <col min="3" max="3" width="57.6640625" style="1" customWidth="1"/>
    <col min="4" max="4" width="47.44140625" style="1" customWidth="1"/>
    <col min="5" max="5" width="43.33203125" style="1" customWidth="1"/>
    <col min="6" max="6" width="15" style="8" customWidth="1"/>
    <col min="7" max="7" width="13.33203125" style="8" customWidth="1"/>
    <col min="8" max="8" width="11.33203125" style="8" customWidth="1"/>
    <col min="9" max="9" width="12.5546875" style="8" customWidth="1"/>
    <col min="10" max="10" width="14" style="8" customWidth="1"/>
    <col min="11" max="16384" width="9.109375" style="1"/>
  </cols>
  <sheetData>
    <row r="1" spans="1:10" s="11" customFormat="1" ht="86.4" customHeight="1" x14ac:dyDescent="0.3">
      <c r="A1" s="48" t="s">
        <v>0</v>
      </c>
      <c r="B1" s="48" t="s">
        <v>1</v>
      </c>
      <c r="C1" s="49" t="s">
        <v>493</v>
      </c>
      <c r="D1" s="50" t="s">
        <v>2</v>
      </c>
      <c r="E1" s="50" t="s">
        <v>3</v>
      </c>
      <c r="F1" s="51" t="s">
        <v>560</v>
      </c>
      <c r="G1" s="51" t="s">
        <v>561</v>
      </c>
      <c r="H1" s="52" t="s">
        <v>4</v>
      </c>
      <c r="I1" s="52" t="s">
        <v>5</v>
      </c>
      <c r="J1" s="53" t="s">
        <v>6</v>
      </c>
    </row>
    <row r="2" spans="1:10" ht="18" customHeight="1" x14ac:dyDescent="0.3">
      <c r="A2" s="48">
        <v>0</v>
      </c>
      <c r="B2" s="48">
        <v>0</v>
      </c>
      <c r="C2" s="54" t="s">
        <v>494</v>
      </c>
      <c r="D2" s="55"/>
      <c r="E2" s="55"/>
      <c r="F2" s="56">
        <f t="shared" ref="F2:J2" si="0">SUM(F3:F499)</f>
        <v>1061518</v>
      </c>
      <c r="G2" s="56">
        <f t="shared" si="0"/>
        <v>1061518</v>
      </c>
      <c r="H2" s="56">
        <f t="shared" si="0"/>
        <v>0</v>
      </c>
      <c r="I2" s="56">
        <f t="shared" si="0"/>
        <v>231898</v>
      </c>
      <c r="J2" s="56">
        <f t="shared" si="0"/>
        <v>224284.93825644086</v>
      </c>
    </row>
    <row r="3" spans="1:10" s="11" customFormat="1" ht="20.25" customHeight="1" x14ac:dyDescent="0.3">
      <c r="A3" s="7">
        <v>1</v>
      </c>
      <c r="B3" s="7">
        <v>1</v>
      </c>
      <c r="C3" s="2" t="s">
        <v>18</v>
      </c>
      <c r="D3" s="2" t="s">
        <v>251</v>
      </c>
      <c r="E3" s="2"/>
      <c r="F3" s="9">
        <f t="shared" ref="F3:F66" si="1">G3-H3</f>
        <v>425</v>
      </c>
      <c r="G3" s="57">
        <v>425</v>
      </c>
      <c r="H3" s="10">
        <v>0</v>
      </c>
      <c r="I3" s="47">
        <v>425.25</v>
      </c>
      <c r="J3" s="47">
        <v>205.47945205479454</v>
      </c>
    </row>
    <row r="4" spans="1:10" ht="18" customHeight="1" x14ac:dyDescent="0.3">
      <c r="A4" s="7">
        <v>2</v>
      </c>
      <c r="B4" s="7">
        <v>7</v>
      </c>
      <c r="C4" s="2" t="s">
        <v>18</v>
      </c>
      <c r="D4" s="2" t="s">
        <v>252</v>
      </c>
      <c r="E4" s="2"/>
      <c r="F4" s="9">
        <f t="shared" si="1"/>
        <v>2410</v>
      </c>
      <c r="G4" s="57">
        <v>2410</v>
      </c>
      <c r="H4" s="10">
        <v>0</v>
      </c>
      <c r="I4" s="47">
        <v>318</v>
      </c>
      <c r="J4" s="47">
        <v>220</v>
      </c>
    </row>
    <row r="5" spans="1:10" ht="18" customHeight="1" x14ac:dyDescent="0.3">
      <c r="A5" s="7">
        <v>3</v>
      </c>
      <c r="B5" s="7">
        <v>13</v>
      </c>
      <c r="C5" s="2" t="s">
        <v>19</v>
      </c>
      <c r="D5" s="2" t="s">
        <v>253</v>
      </c>
      <c r="E5" s="2"/>
      <c r="F5" s="9">
        <f t="shared" si="1"/>
        <v>415</v>
      </c>
      <c r="G5" s="57">
        <v>415</v>
      </c>
      <c r="H5" s="10">
        <v>0</v>
      </c>
      <c r="I5" s="47">
        <v>360</v>
      </c>
      <c r="J5" s="47">
        <v>1106.7415730337079</v>
      </c>
    </row>
    <row r="6" spans="1:10" ht="18" customHeight="1" x14ac:dyDescent="0.3">
      <c r="A6" s="7">
        <v>4</v>
      </c>
      <c r="B6" s="7">
        <v>19</v>
      </c>
      <c r="C6" s="2" t="s">
        <v>19</v>
      </c>
      <c r="D6" s="2" t="s">
        <v>260</v>
      </c>
      <c r="E6" s="2"/>
      <c r="F6" s="9">
        <f t="shared" si="1"/>
        <v>588</v>
      </c>
      <c r="G6" s="57">
        <v>588</v>
      </c>
      <c r="H6" s="10">
        <v>0</v>
      </c>
      <c r="I6" s="47">
        <v>588</v>
      </c>
      <c r="J6" s="47">
        <v>387.36842105263162</v>
      </c>
    </row>
    <row r="7" spans="1:10" ht="18" customHeight="1" x14ac:dyDescent="0.3">
      <c r="A7" s="7">
        <v>5</v>
      </c>
      <c r="B7" s="7">
        <v>25</v>
      </c>
      <c r="C7" s="2" t="s">
        <v>20</v>
      </c>
      <c r="D7" s="2" t="s">
        <v>254</v>
      </c>
      <c r="E7" s="2"/>
      <c r="F7" s="9">
        <f t="shared" si="1"/>
        <v>360</v>
      </c>
      <c r="G7" s="57">
        <v>360</v>
      </c>
      <c r="H7" s="10">
        <v>0</v>
      </c>
      <c r="I7" s="47">
        <v>360</v>
      </c>
      <c r="J7" s="47">
        <v>374.52471482889734</v>
      </c>
    </row>
    <row r="8" spans="1:10" ht="18" customHeight="1" x14ac:dyDescent="0.3">
      <c r="A8" s="7">
        <v>6</v>
      </c>
      <c r="B8" s="7">
        <v>31</v>
      </c>
      <c r="C8" s="2" t="s">
        <v>21</v>
      </c>
      <c r="D8" s="2" t="s">
        <v>255</v>
      </c>
      <c r="E8" s="2"/>
      <c r="F8" s="9">
        <f t="shared" si="1"/>
        <v>2105</v>
      </c>
      <c r="G8" s="57">
        <v>2105</v>
      </c>
      <c r="H8" s="10">
        <v>0</v>
      </c>
      <c r="I8" s="47">
        <v>400</v>
      </c>
      <c r="J8" s="47">
        <v>270.27027027027026</v>
      </c>
    </row>
    <row r="9" spans="1:10" ht="18" customHeight="1" x14ac:dyDescent="0.3">
      <c r="A9" s="7">
        <v>7</v>
      </c>
      <c r="B9" s="7">
        <v>37</v>
      </c>
      <c r="C9" s="2" t="s">
        <v>22</v>
      </c>
      <c r="D9" s="2" t="s">
        <v>257</v>
      </c>
      <c r="E9" s="2"/>
      <c r="F9" s="9">
        <f t="shared" si="1"/>
        <v>505</v>
      </c>
      <c r="G9" s="57">
        <v>505</v>
      </c>
      <c r="H9" s="10">
        <v>0</v>
      </c>
      <c r="I9" s="47">
        <v>425</v>
      </c>
      <c r="J9" s="47">
        <v>294.11764705882354</v>
      </c>
    </row>
    <row r="10" spans="1:10" ht="18" customHeight="1" x14ac:dyDescent="0.3">
      <c r="A10" s="7">
        <v>8</v>
      </c>
      <c r="B10" s="7">
        <v>43</v>
      </c>
      <c r="C10" s="2" t="s">
        <v>22</v>
      </c>
      <c r="D10" s="2" t="s">
        <v>258</v>
      </c>
      <c r="E10" s="2"/>
      <c r="F10" s="9">
        <f t="shared" si="1"/>
        <v>378</v>
      </c>
      <c r="G10" s="57">
        <v>378</v>
      </c>
      <c r="H10" s="10">
        <v>0</v>
      </c>
      <c r="I10" s="47">
        <v>189</v>
      </c>
      <c r="J10" s="47">
        <v>61.111111111111114</v>
      </c>
    </row>
    <row r="11" spans="1:10" ht="18" customHeight="1" x14ac:dyDescent="0.3">
      <c r="A11" s="7">
        <v>9</v>
      </c>
      <c r="B11" s="7">
        <v>50</v>
      </c>
      <c r="C11" s="2" t="s">
        <v>22</v>
      </c>
      <c r="D11" s="2" t="s">
        <v>535</v>
      </c>
      <c r="E11" s="2"/>
      <c r="F11" s="9">
        <f t="shared" si="1"/>
        <v>360</v>
      </c>
      <c r="G11" s="57">
        <v>360</v>
      </c>
      <c r="H11" s="10">
        <v>0</v>
      </c>
      <c r="I11" s="47">
        <v>360</v>
      </c>
      <c r="J11" s="47">
        <v>456.01851851851848</v>
      </c>
    </row>
    <row r="12" spans="1:10" ht="18" customHeight="1" x14ac:dyDescent="0.3">
      <c r="A12" s="7">
        <v>10</v>
      </c>
      <c r="B12" s="7">
        <v>56</v>
      </c>
      <c r="C12" s="2" t="s">
        <v>23</v>
      </c>
      <c r="D12" s="2" t="s">
        <v>260</v>
      </c>
      <c r="E12" s="2"/>
      <c r="F12" s="9">
        <f t="shared" si="1"/>
        <v>625</v>
      </c>
      <c r="G12" s="57">
        <v>625</v>
      </c>
      <c r="H12" s="10">
        <v>0</v>
      </c>
      <c r="I12" s="47">
        <v>588</v>
      </c>
      <c r="J12" s="47">
        <v>387.36842105263162</v>
      </c>
    </row>
    <row r="13" spans="1:10" ht="18" customHeight="1" x14ac:dyDescent="0.3">
      <c r="A13" s="7">
        <v>11</v>
      </c>
      <c r="B13" s="7">
        <v>62</v>
      </c>
      <c r="C13" s="2" t="s">
        <v>24</v>
      </c>
      <c r="D13" s="2" t="s">
        <v>261</v>
      </c>
      <c r="E13" s="2"/>
      <c r="F13" s="9">
        <f t="shared" si="1"/>
        <v>735</v>
      </c>
      <c r="G13" s="57">
        <v>735</v>
      </c>
      <c r="H13" s="10">
        <v>0</v>
      </c>
      <c r="I13" s="47">
        <v>735</v>
      </c>
      <c r="J13" s="47">
        <v>1407.1428571428573</v>
      </c>
    </row>
    <row r="14" spans="1:10" ht="18" customHeight="1" x14ac:dyDescent="0.3">
      <c r="A14" s="7">
        <v>12</v>
      </c>
      <c r="B14" s="7">
        <v>68</v>
      </c>
      <c r="C14" s="2" t="s">
        <v>24</v>
      </c>
      <c r="D14" s="2" t="s">
        <v>262</v>
      </c>
      <c r="E14" s="2"/>
      <c r="F14" s="9">
        <f t="shared" si="1"/>
        <v>360</v>
      </c>
      <c r="G14" s="57">
        <v>360</v>
      </c>
      <c r="H14" s="10">
        <v>0</v>
      </c>
      <c r="I14" s="47">
        <v>360</v>
      </c>
      <c r="J14" s="47">
        <v>350.53380782918151</v>
      </c>
    </row>
    <row r="15" spans="1:10" ht="18" customHeight="1" x14ac:dyDescent="0.3">
      <c r="A15" s="7">
        <v>13</v>
      </c>
      <c r="B15" s="7">
        <v>74</v>
      </c>
      <c r="C15" s="2" t="s">
        <v>25</v>
      </c>
      <c r="D15" s="2" t="s">
        <v>263</v>
      </c>
      <c r="E15" s="2"/>
      <c r="F15" s="9">
        <f t="shared" si="1"/>
        <v>368</v>
      </c>
      <c r="G15" s="57">
        <v>368</v>
      </c>
      <c r="H15" s="10">
        <v>0</v>
      </c>
      <c r="I15" s="47">
        <v>368</v>
      </c>
      <c r="J15" s="47">
        <v>281.06508875739644</v>
      </c>
    </row>
    <row r="16" spans="1:10" ht="18" customHeight="1" x14ac:dyDescent="0.3">
      <c r="A16" s="7">
        <v>14</v>
      </c>
      <c r="B16" s="7">
        <v>80</v>
      </c>
      <c r="C16" s="2" t="s">
        <v>26</v>
      </c>
      <c r="D16" s="2" t="s">
        <v>264</v>
      </c>
      <c r="E16" s="2"/>
      <c r="F16" s="9">
        <f t="shared" si="1"/>
        <v>2875</v>
      </c>
      <c r="G16" s="57">
        <v>2875</v>
      </c>
      <c r="H16" s="10">
        <v>0</v>
      </c>
      <c r="I16" s="47">
        <v>360</v>
      </c>
      <c r="J16" s="47">
        <v>1201.219512195122</v>
      </c>
    </row>
    <row r="17" spans="1:10" ht="18" customHeight="1" x14ac:dyDescent="0.3">
      <c r="A17" s="7">
        <v>15</v>
      </c>
      <c r="B17" s="7">
        <v>86</v>
      </c>
      <c r="C17" s="2" t="s">
        <v>27</v>
      </c>
      <c r="D17" s="2" t="s">
        <v>265</v>
      </c>
      <c r="E17" s="2"/>
      <c r="F17" s="9">
        <f t="shared" si="1"/>
        <v>525</v>
      </c>
      <c r="G17" s="57">
        <v>525</v>
      </c>
      <c r="H17" s="10">
        <v>0</v>
      </c>
      <c r="I17" s="47">
        <v>263</v>
      </c>
      <c r="J17" s="47">
        <v>259.74025974025972</v>
      </c>
    </row>
    <row r="18" spans="1:10" ht="18" customHeight="1" x14ac:dyDescent="0.3">
      <c r="A18" s="7">
        <v>16</v>
      </c>
      <c r="B18" s="7">
        <v>92</v>
      </c>
      <c r="C18" s="2" t="s">
        <v>27</v>
      </c>
      <c r="D18" s="2" t="s">
        <v>266</v>
      </c>
      <c r="E18" s="2"/>
      <c r="F18" s="9">
        <f t="shared" si="1"/>
        <v>1270</v>
      </c>
      <c r="G18" s="57">
        <v>1270</v>
      </c>
      <c r="H18" s="10">
        <v>0</v>
      </c>
      <c r="I18" s="47">
        <v>400</v>
      </c>
      <c r="J18" s="47">
        <v>338.98305084745766</v>
      </c>
    </row>
    <row r="19" spans="1:10" ht="18" customHeight="1" x14ac:dyDescent="0.3">
      <c r="A19" s="7">
        <v>17</v>
      </c>
      <c r="B19" s="7">
        <v>98</v>
      </c>
      <c r="C19" s="2" t="s">
        <v>27</v>
      </c>
      <c r="D19" s="2" t="s">
        <v>267</v>
      </c>
      <c r="E19" s="2"/>
      <c r="F19" s="9">
        <f t="shared" si="1"/>
        <v>400</v>
      </c>
      <c r="G19" s="57">
        <v>400</v>
      </c>
      <c r="H19" s="10">
        <v>0</v>
      </c>
      <c r="I19" s="47">
        <v>400</v>
      </c>
      <c r="J19" s="47">
        <v>365.85365853658539</v>
      </c>
    </row>
    <row r="20" spans="1:10" ht="18" customHeight="1" x14ac:dyDescent="0.3">
      <c r="A20" s="7">
        <v>18</v>
      </c>
      <c r="B20" s="7">
        <v>104</v>
      </c>
      <c r="C20" s="2" t="s">
        <v>28</v>
      </c>
      <c r="D20" s="2" t="s">
        <v>268</v>
      </c>
      <c r="E20" s="2"/>
      <c r="F20" s="9">
        <f t="shared" si="1"/>
        <v>445</v>
      </c>
      <c r="G20" s="57">
        <v>445</v>
      </c>
      <c r="H20" s="10">
        <v>0</v>
      </c>
      <c r="I20" s="47">
        <v>337.5</v>
      </c>
      <c r="J20" s="47">
        <v>620.68965517241384</v>
      </c>
    </row>
    <row r="21" spans="1:10" ht="18" customHeight="1" x14ac:dyDescent="0.3">
      <c r="A21" s="7">
        <v>19</v>
      </c>
      <c r="B21" s="7">
        <v>110</v>
      </c>
      <c r="C21" s="2" t="s">
        <v>29</v>
      </c>
      <c r="D21" s="2"/>
      <c r="E21" s="2" t="s">
        <v>269</v>
      </c>
      <c r="F21" s="9">
        <f t="shared" si="1"/>
        <v>750</v>
      </c>
      <c r="G21" s="57">
        <v>750</v>
      </c>
      <c r="H21" s="10">
        <v>0</v>
      </c>
      <c r="I21" s="47">
        <v>750</v>
      </c>
      <c r="J21" s="47">
        <v>348</v>
      </c>
    </row>
    <row r="22" spans="1:10" ht="18" customHeight="1" x14ac:dyDescent="0.3">
      <c r="A22" s="7">
        <v>20</v>
      </c>
      <c r="B22" s="7">
        <v>116</v>
      </c>
      <c r="C22" s="2" t="s">
        <v>484</v>
      </c>
      <c r="D22" s="2"/>
      <c r="E22" s="2" t="s">
        <v>346</v>
      </c>
      <c r="F22" s="9">
        <f t="shared" si="1"/>
        <v>750</v>
      </c>
      <c r="G22" s="57">
        <v>750</v>
      </c>
      <c r="H22" s="10">
        <v>0</v>
      </c>
      <c r="I22" s="47">
        <v>750</v>
      </c>
      <c r="J22" s="47">
        <v>358</v>
      </c>
    </row>
    <row r="23" spans="1:10" ht="18" customHeight="1" x14ac:dyDescent="0.3">
      <c r="A23" s="7">
        <v>21</v>
      </c>
      <c r="B23" s="7">
        <v>122</v>
      </c>
      <c r="C23" s="2" t="s">
        <v>30</v>
      </c>
      <c r="D23" s="2" t="s">
        <v>270</v>
      </c>
      <c r="E23" s="2"/>
      <c r="F23" s="9">
        <f t="shared" si="1"/>
        <v>695</v>
      </c>
      <c r="G23" s="57">
        <v>695</v>
      </c>
      <c r="H23" s="10">
        <v>0</v>
      </c>
      <c r="I23" s="47">
        <v>262.5</v>
      </c>
      <c r="J23" s="47">
        <v>512.82051282051282</v>
      </c>
    </row>
    <row r="24" spans="1:10" ht="18" customHeight="1" x14ac:dyDescent="0.3">
      <c r="A24" s="7">
        <v>22</v>
      </c>
      <c r="B24" s="7">
        <v>128</v>
      </c>
      <c r="C24" s="2" t="s">
        <v>31</v>
      </c>
      <c r="D24" s="2"/>
      <c r="E24" s="2" t="s">
        <v>269</v>
      </c>
      <c r="F24" s="9">
        <f t="shared" si="1"/>
        <v>865</v>
      </c>
      <c r="G24" s="57">
        <v>865</v>
      </c>
      <c r="H24" s="10">
        <v>0</v>
      </c>
      <c r="I24" s="47">
        <v>750</v>
      </c>
      <c r="J24" s="47">
        <v>348</v>
      </c>
    </row>
    <row r="25" spans="1:10" ht="18" customHeight="1" x14ac:dyDescent="0.3">
      <c r="A25" s="7">
        <v>23</v>
      </c>
      <c r="B25" s="7">
        <v>134</v>
      </c>
      <c r="C25" s="2" t="s">
        <v>32</v>
      </c>
      <c r="D25" s="2" t="s">
        <v>271</v>
      </c>
      <c r="E25" s="2"/>
      <c r="F25" s="9">
        <f t="shared" si="1"/>
        <v>2113</v>
      </c>
      <c r="G25" s="57">
        <v>2113</v>
      </c>
      <c r="H25" s="10">
        <v>0</v>
      </c>
      <c r="I25" s="47">
        <v>588</v>
      </c>
      <c r="J25" s="47">
        <v>362.31884057971018</v>
      </c>
    </row>
    <row r="26" spans="1:10" ht="18" customHeight="1" x14ac:dyDescent="0.3">
      <c r="A26" s="7">
        <v>24</v>
      </c>
      <c r="B26" s="7">
        <v>140</v>
      </c>
      <c r="C26" s="2" t="s">
        <v>33</v>
      </c>
      <c r="D26" s="2" t="s">
        <v>272</v>
      </c>
      <c r="E26" s="2"/>
      <c r="F26" s="9">
        <f t="shared" si="1"/>
        <v>400</v>
      </c>
      <c r="G26" s="57">
        <v>400</v>
      </c>
      <c r="H26" s="10">
        <v>0</v>
      </c>
      <c r="I26" s="47">
        <v>400</v>
      </c>
      <c r="J26" s="47">
        <v>217.39130434782609</v>
      </c>
    </row>
    <row r="27" spans="1:10" ht="18" customHeight="1" x14ac:dyDescent="0.3">
      <c r="A27" s="7">
        <v>25</v>
      </c>
      <c r="B27" s="7">
        <v>146</v>
      </c>
      <c r="C27" s="2" t="s">
        <v>34</v>
      </c>
      <c r="D27" s="2" t="s">
        <v>251</v>
      </c>
      <c r="E27" s="2"/>
      <c r="F27" s="9">
        <f t="shared" si="1"/>
        <v>1395</v>
      </c>
      <c r="G27" s="57">
        <v>1395</v>
      </c>
      <c r="H27" s="10">
        <v>0</v>
      </c>
      <c r="I27" s="47">
        <v>425.25</v>
      </c>
      <c r="J27" s="47">
        <v>205.47945205479454</v>
      </c>
    </row>
    <row r="28" spans="1:10" ht="18" customHeight="1" x14ac:dyDescent="0.3">
      <c r="A28" s="7">
        <v>26</v>
      </c>
      <c r="B28" s="7">
        <v>152</v>
      </c>
      <c r="C28" s="2" t="s">
        <v>34</v>
      </c>
      <c r="D28" s="2" t="s">
        <v>273</v>
      </c>
      <c r="E28" s="2"/>
      <c r="F28" s="9">
        <f t="shared" si="1"/>
        <v>1190</v>
      </c>
      <c r="G28" s="57">
        <v>1190</v>
      </c>
      <c r="H28" s="10">
        <v>0</v>
      </c>
      <c r="I28" s="47">
        <v>596</v>
      </c>
      <c r="J28" s="47">
        <v>306.12244897959187</v>
      </c>
    </row>
    <row r="29" spans="1:10" ht="18" customHeight="1" x14ac:dyDescent="0.3">
      <c r="A29" s="7">
        <v>27</v>
      </c>
      <c r="B29" s="7">
        <v>158</v>
      </c>
      <c r="C29" s="2" t="s">
        <v>35</v>
      </c>
      <c r="D29" s="2" t="s">
        <v>274</v>
      </c>
      <c r="E29" s="2"/>
      <c r="F29" s="9">
        <f t="shared" si="1"/>
        <v>5227</v>
      </c>
      <c r="G29" s="57">
        <v>5227</v>
      </c>
      <c r="H29" s="10">
        <v>0</v>
      </c>
      <c r="I29" s="47">
        <v>360</v>
      </c>
      <c r="J29" s="47">
        <v>280.62678062678066</v>
      </c>
    </row>
    <row r="30" spans="1:10" ht="18" customHeight="1" x14ac:dyDescent="0.3">
      <c r="A30" s="7">
        <v>28</v>
      </c>
      <c r="B30" s="7">
        <v>164</v>
      </c>
      <c r="C30" s="2" t="s">
        <v>36</v>
      </c>
      <c r="D30" s="2" t="s">
        <v>275</v>
      </c>
      <c r="E30" s="2"/>
      <c r="F30" s="9">
        <f t="shared" si="1"/>
        <v>718</v>
      </c>
      <c r="G30" s="57">
        <v>718</v>
      </c>
      <c r="H30" s="10">
        <v>0</v>
      </c>
      <c r="I30" s="47">
        <v>718</v>
      </c>
      <c r="J30" s="47">
        <v>384.61538461538458</v>
      </c>
    </row>
    <row r="31" spans="1:10" ht="18" customHeight="1" x14ac:dyDescent="0.3">
      <c r="A31" s="7">
        <v>29</v>
      </c>
      <c r="B31" s="7">
        <v>170</v>
      </c>
      <c r="C31" s="2" t="s">
        <v>37</v>
      </c>
      <c r="D31" s="2" t="s">
        <v>271</v>
      </c>
      <c r="E31" s="2"/>
      <c r="F31" s="9">
        <f t="shared" si="1"/>
        <v>588</v>
      </c>
      <c r="G31" s="57">
        <v>588</v>
      </c>
      <c r="H31" s="10">
        <v>0</v>
      </c>
      <c r="I31" s="47">
        <v>588</v>
      </c>
      <c r="J31" s="47">
        <v>362.31884057971018</v>
      </c>
    </row>
    <row r="32" spans="1:10" ht="18" customHeight="1" x14ac:dyDescent="0.3">
      <c r="A32" s="7">
        <v>30</v>
      </c>
      <c r="B32" s="7">
        <v>176</v>
      </c>
      <c r="C32" s="2" t="s">
        <v>37</v>
      </c>
      <c r="D32" s="2" t="s">
        <v>536</v>
      </c>
      <c r="E32" s="2"/>
      <c r="F32" s="9">
        <f t="shared" si="1"/>
        <v>1225</v>
      </c>
      <c r="G32" s="57">
        <v>1225</v>
      </c>
      <c r="H32" s="10">
        <v>0</v>
      </c>
      <c r="I32" s="47">
        <v>718</v>
      </c>
      <c r="J32" s="47">
        <v>477.77777777777777</v>
      </c>
    </row>
    <row r="33" spans="1:10" ht="18" customHeight="1" x14ac:dyDescent="0.3">
      <c r="A33" s="7">
        <v>31</v>
      </c>
      <c r="B33" s="7">
        <v>182</v>
      </c>
      <c r="C33" s="2" t="s">
        <v>38</v>
      </c>
      <c r="D33" s="2" t="s">
        <v>277</v>
      </c>
      <c r="E33" s="2"/>
      <c r="F33" s="9">
        <f t="shared" si="1"/>
        <v>4070</v>
      </c>
      <c r="G33" s="57">
        <v>4070</v>
      </c>
      <c r="H33" s="10">
        <v>0</v>
      </c>
      <c r="I33" s="47">
        <v>360</v>
      </c>
      <c r="J33" s="47">
        <v>1470.1492537313432</v>
      </c>
    </row>
    <row r="34" spans="1:10" ht="18" customHeight="1" x14ac:dyDescent="0.3">
      <c r="A34" s="7">
        <v>32</v>
      </c>
      <c r="B34" s="7">
        <v>188</v>
      </c>
      <c r="C34" s="2" t="s">
        <v>39</v>
      </c>
      <c r="D34" s="2" t="s">
        <v>268</v>
      </c>
      <c r="E34" s="2"/>
      <c r="F34" s="9">
        <f t="shared" si="1"/>
        <v>915</v>
      </c>
      <c r="G34" s="57">
        <v>915</v>
      </c>
      <c r="H34" s="10">
        <v>0</v>
      </c>
      <c r="I34" s="47">
        <v>337.5</v>
      </c>
      <c r="J34" s="47">
        <v>620.68965517241384</v>
      </c>
    </row>
    <row r="35" spans="1:10" ht="18" customHeight="1" x14ac:dyDescent="0.3">
      <c r="A35" s="7">
        <v>33</v>
      </c>
      <c r="B35" s="7">
        <v>194</v>
      </c>
      <c r="C35" s="2" t="s">
        <v>40</v>
      </c>
      <c r="D35" s="2" t="s">
        <v>278</v>
      </c>
      <c r="E35" s="2"/>
      <c r="F35" s="9">
        <f t="shared" si="1"/>
        <v>400</v>
      </c>
      <c r="G35" s="57">
        <v>400</v>
      </c>
      <c r="H35" s="10">
        <v>0</v>
      </c>
      <c r="I35" s="47">
        <v>400</v>
      </c>
      <c r="J35" s="47">
        <v>178.57142857142858</v>
      </c>
    </row>
    <row r="36" spans="1:10" ht="18" customHeight="1" x14ac:dyDescent="0.3">
      <c r="A36" s="7">
        <v>34</v>
      </c>
      <c r="B36" s="7">
        <v>200</v>
      </c>
      <c r="C36" s="2" t="s">
        <v>40</v>
      </c>
      <c r="D36" s="2" t="s">
        <v>279</v>
      </c>
      <c r="E36" s="2"/>
      <c r="F36" s="9">
        <f t="shared" si="1"/>
        <v>718</v>
      </c>
      <c r="G36" s="57">
        <v>718</v>
      </c>
      <c r="H36" s="10">
        <v>0</v>
      </c>
      <c r="I36" s="47">
        <v>718</v>
      </c>
      <c r="J36" s="47">
        <v>384.61538461538458</v>
      </c>
    </row>
    <row r="37" spans="1:10" ht="18" customHeight="1" x14ac:dyDescent="0.3">
      <c r="A37" s="7">
        <v>35</v>
      </c>
      <c r="B37" s="7">
        <v>206</v>
      </c>
      <c r="C37" s="2" t="s">
        <v>41</v>
      </c>
      <c r="D37" s="2" t="s">
        <v>265</v>
      </c>
      <c r="E37" s="2"/>
      <c r="F37" s="9">
        <f t="shared" si="1"/>
        <v>1315</v>
      </c>
      <c r="G37" s="57">
        <v>1315</v>
      </c>
      <c r="H37" s="10">
        <v>0</v>
      </c>
      <c r="I37" s="47">
        <v>263</v>
      </c>
      <c r="J37" s="47">
        <v>259.74025974025972</v>
      </c>
    </row>
    <row r="38" spans="1:10" ht="18" customHeight="1" x14ac:dyDescent="0.3">
      <c r="A38" s="7">
        <v>36</v>
      </c>
      <c r="B38" s="7">
        <v>212</v>
      </c>
      <c r="C38" s="2" t="s">
        <v>41</v>
      </c>
      <c r="D38" s="2" t="s">
        <v>285</v>
      </c>
      <c r="E38" s="2"/>
      <c r="F38" s="9">
        <f t="shared" si="1"/>
        <v>800</v>
      </c>
      <c r="G38" s="57">
        <v>800</v>
      </c>
      <c r="H38" s="10">
        <v>0</v>
      </c>
      <c r="I38" s="47">
        <v>400</v>
      </c>
      <c r="J38" s="47">
        <v>535.71428571428567</v>
      </c>
    </row>
    <row r="39" spans="1:10" ht="18" customHeight="1" x14ac:dyDescent="0.3">
      <c r="A39" s="7">
        <v>37</v>
      </c>
      <c r="B39" s="7">
        <v>218</v>
      </c>
      <c r="C39" s="2" t="s">
        <v>41</v>
      </c>
      <c r="D39" s="2" t="s">
        <v>286</v>
      </c>
      <c r="E39" s="2"/>
      <c r="F39" s="9">
        <f t="shared" si="1"/>
        <v>1610</v>
      </c>
      <c r="G39" s="57">
        <v>1610</v>
      </c>
      <c r="H39" s="10">
        <v>0</v>
      </c>
      <c r="I39" s="47">
        <v>403</v>
      </c>
      <c r="J39" s="47">
        <v>112.35955056179775</v>
      </c>
    </row>
    <row r="40" spans="1:10" ht="18" customHeight="1" x14ac:dyDescent="0.3">
      <c r="A40" s="7">
        <v>38</v>
      </c>
      <c r="B40" s="7">
        <v>224</v>
      </c>
      <c r="C40" s="2" t="s">
        <v>41</v>
      </c>
      <c r="D40" s="2" t="s">
        <v>287</v>
      </c>
      <c r="E40" s="2"/>
      <c r="F40" s="9">
        <f t="shared" si="1"/>
        <v>2000</v>
      </c>
      <c r="G40" s="57">
        <v>2000</v>
      </c>
      <c r="H40" s="10">
        <v>0</v>
      </c>
      <c r="I40" s="47">
        <v>400</v>
      </c>
      <c r="J40" s="47">
        <v>338.98305084745766</v>
      </c>
    </row>
    <row r="41" spans="1:10" ht="18" customHeight="1" x14ac:dyDescent="0.3">
      <c r="A41" s="7">
        <v>39</v>
      </c>
      <c r="B41" s="7">
        <v>230</v>
      </c>
      <c r="C41" s="2" t="s">
        <v>41</v>
      </c>
      <c r="D41" s="2" t="s">
        <v>288</v>
      </c>
      <c r="E41" s="2"/>
      <c r="F41" s="9">
        <f t="shared" si="1"/>
        <v>1050</v>
      </c>
      <c r="G41" s="57">
        <v>1050</v>
      </c>
      <c r="H41" s="10">
        <v>0</v>
      </c>
      <c r="I41" s="47">
        <v>525</v>
      </c>
      <c r="J41" s="47">
        <v>965.68627450980387</v>
      </c>
    </row>
    <row r="42" spans="1:10" ht="18" customHeight="1" x14ac:dyDescent="0.3">
      <c r="A42" s="7">
        <v>40</v>
      </c>
      <c r="B42" s="7">
        <v>236</v>
      </c>
      <c r="C42" s="2" t="s">
        <v>41</v>
      </c>
      <c r="D42" s="2" t="s">
        <v>289</v>
      </c>
      <c r="E42" s="2"/>
      <c r="F42" s="9">
        <f t="shared" si="1"/>
        <v>4200</v>
      </c>
      <c r="G42" s="57">
        <v>4200</v>
      </c>
      <c r="H42" s="10">
        <v>0</v>
      </c>
      <c r="I42" s="47">
        <v>525</v>
      </c>
      <c r="J42" s="47">
        <v>820.83333333333337</v>
      </c>
    </row>
    <row r="43" spans="1:10" ht="18" customHeight="1" x14ac:dyDescent="0.3">
      <c r="A43" s="7">
        <v>41</v>
      </c>
      <c r="B43" s="7">
        <v>242</v>
      </c>
      <c r="C43" s="2" t="s">
        <v>41</v>
      </c>
      <c r="D43" s="2" t="s">
        <v>290</v>
      </c>
      <c r="E43" s="2"/>
      <c r="F43" s="9">
        <f t="shared" si="1"/>
        <v>3200</v>
      </c>
      <c r="G43" s="57">
        <v>3200</v>
      </c>
      <c r="H43" s="10">
        <v>0</v>
      </c>
      <c r="I43" s="47">
        <v>400</v>
      </c>
      <c r="J43" s="47">
        <v>150</v>
      </c>
    </row>
    <row r="44" spans="1:10" ht="18" customHeight="1" x14ac:dyDescent="0.3">
      <c r="A44" s="7">
        <v>42</v>
      </c>
      <c r="B44" s="7">
        <v>248</v>
      </c>
      <c r="C44" s="2" t="s">
        <v>41</v>
      </c>
      <c r="D44" s="2" t="s">
        <v>291</v>
      </c>
      <c r="E44" s="2"/>
      <c r="F44" s="9">
        <f t="shared" si="1"/>
        <v>700</v>
      </c>
      <c r="G44" s="57">
        <v>700</v>
      </c>
      <c r="H44" s="10">
        <v>0</v>
      </c>
      <c r="I44" s="47">
        <v>175</v>
      </c>
      <c r="J44" s="47">
        <v>321.76870748299319</v>
      </c>
    </row>
    <row r="45" spans="1:10" ht="18" customHeight="1" x14ac:dyDescent="0.3">
      <c r="A45" s="7">
        <v>43</v>
      </c>
      <c r="B45" s="7">
        <v>254</v>
      </c>
      <c r="C45" s="2" t="s">
        <v>41</v>
      </c>
      <c r="D45" s="2" t="s">
        <v>280</v>
      </c>
      <c r="E45" s="2"/>
      <c r="F45" s="9">
        <f t="shared" si="1"/>
        <v>1600</v>
      </c>
      <c r="G45" s="57">
        <v>1600</v>
      </c>
      <c r="H45" s="10">
        <v>0</v>
      </c>
      <c r="I45" s="47">
        <v>400</v>
      </c>
      <c r="J45" s="47">
        <v>250</v>
      </c>
    </row>
    <row r="46" spans="1:10" ht="18" customHeight="1" x14ac:dyDescent="0.3">
      <c r="A46" s="7">
        <v>44</v>
      </c>
      <c r="B46" s="7">
        <v>260</v>
      </c>
      <c r="C46" s="2" t="s">
        <v>41</v>
      </c>
      <c r="D46" s="2" t="s">
        <v>416</v>
      </c>
      <c r="E46" s="2"/>
      <c r="F46" s="9">
        <f t="shared" si="1"/>
        <v>2590</v>
      </c>
      <c r="G46" s="57">
        <v>2590</v>
      </c>
      <c r="H46" s="10">
        <v>0</v>
      </c>
      <c r="I46" s="47">
        <v>432</v>
      </c>
      <c r="J46" s="47">
        <v>9.9999999999999998E-13</v>
      </c>
    </row>
    <row r="47" spans="1:10" ht="18" customHeight="1" x14ac:dyDescent="0.3">
      <c r="A47" s="7">
        <v>45</v>
      </c>
      <c r="B47" s="7">
        <v>266</v>
      </c>
      <c r="C47" s="2" t="s">
        <v>41</v>
      </c>
      <c r="D47" s="2" t="s">
        <v>281</v>
      </c>
      <c r="E47" s="2"/>
      <c r="F47" s="9">
        <f t="shared" si="1"/>
        <v>4400</v>
      </c>
      <c r="G47" s="57">
        <v>4400</v>
      </c>
      <c r="H47" s="10">
        <v>0</v>
      </c>
      <c r="I47" s="47">
        <v>400</v>
      </c>
      <c r="J47" s="47">
        <v>350.00000000000006</v>
      </c>
    </row>
    <row r="48" spans="1:10" ht="18" customHeight="1" x14ac:dyDescent="0.3">
      <c r="A48" s="7">
        <v>46</v>
      </c>
      <c r="B48" s="7">
        <v>272</v>
      </c>
      <c r="C48" s="2" t="s">
        <v>41</v>
      </c>
      <c r="D48" s="2" t="s">
        <v>282</v>
      </c>
      <c r="E48" s="2"/>
      <c r="F48" s="9">
        <f t="shared" si="1"/>
        <v>800</v>
      </c>
      <c r="G48" s="57">
        <v>800</v>
      </c>
      <c r="H48" s="10">
        <v>0</v>
      </c>
      <c r="I48" s="47">
        <v>400</v>
      </c>
      <c r="J48" s="47">
        <v>535.71428571428567</v>
      </c>
    </row>
    <row r="49" spans="1:10" ht="18" customHeight="1" x14ac:dyDescent="0.3">
      <c r="A49" s="7">
        <v>47</v>
      </c>
      <c r="B49" s="7">
        <v>278</v>
      </c>
      <c r="C49" s="2" t="s">
        <v>41</v>
      </c>
      <c r="D49" s="2" t="s">
        <v>283</v>
      </c>
      <c r="E49" s="2"/>
      <c r="F49" s="9">
        <f t="shared" si="1"/>
        <v>1585</v>
      </c>
      <c r="G49" s="57">
        <v>1585</v>
      </c>
      <c r="H49" s="10">
        <v>0</v>
      </c>
      <c r="I49" s="47">
        <v>264</v>
      </c>
      <c r="J49" s="47">
        <v>215.05376344086019</v>
      </c>
    </row>
    <row r="50" spans="1:10" ht="18" customHeight="1" x14ac:dyDescent="0.3">
      <c r="A50" s="7">
        <v>48</v>
      </c>
      <c r="B50" s="7">
        <v>284</v>
      </c>
      <c r="C50" s="2" t="s">
        <v>41</v>
      </c>
      <c r="D50" s="2" t="s">
        <v>485</v>
      </c>
      <c r="E50" s="2"/>
      <c r="F50" s="9">
        <f t="shared" si="1"/>
        <v>3600</v>
      </c>
      <c r="G50" s="57">
        <v>3600</v>
      </c>
      <c r="H50" s="10">
        <v>0</v>
      </c>
      <c r="I50" s="47">
        <v>400</v>
      </c>
      <c r="J50" s="47">
        <v>355.95238095238096</v>
      </c>
    </row>
    <row r="51" spans="1:10" ht="18" customHeight="1" x14ac:dyDescent="0.3">
      <c r="A51" s="7">
        <v>49</v>
      </c>
      <c r="B51" s="7">
        <v>290</v>
      </c>
      <c r="C51" s="2" t="s">
        <v>41</v>
      </c>
      <c r="D51" s="2"/>
      <c r="E51" s="2" t="s">
        <v>284</v>
      </c>
      <c r="F51" s="9">
        <f t="shared" si="1"/>
        <v>3865</v>
      </c>
      <c r="G51" s="57">
        <v>3865</v>
      </c>
      <c r="H51" s="10">
        <v>0</v>
      </c>
      <c r="I51" s="47">
        <v>750</v>
      </c>
      <c r="J51" s="47">
        <v>522</v>
      </c>
    </row>
    <row r="52" spans="1:10" ht="18" customHeight="1" x14ac:dyDescent="0.3">
      <c r="A52" s="7">
        <v>50</v>
      </c>
      <c r="B52" s="7">
        <v>296</v>
      </c>
      <c r="C52" s="2" t="s">
        <v>42</v>
      </c>
      <c r="D52" s="2"/>
      <c r="E52" s="2" t="s">
        <v>292</v>
      </c>
      <c r="F52" s="9">
        <f t="shared" si="1"/>
        <v>750</v>
      </c>
      <c r="G52" s="57">
        <v>750</v>
      </c>
      <c r="H52" s="10">
        <v>0</v>
      </c>
      <c r="I52" s="47">
        <v>750</v>
      </c>
      <c r="J52" s="47">
        <v>540</v>
      </c>
    </row>
    <row r="53" spans="1:10" ht="18" customHeight="1" x14ac:dyDescent="0.3">
      <c r="A53" s="7">
        <v>51</v>
      </c>
      <c r="B53" s="7">
        <v>302</v>
      </c>
      <c r="C53" s="2" t="s">
        <v>43</v>
      </c>
      <c r="D53" s="2" t="s">
        <v>260</v>
      </c>
      <c r="E53" s="2"/>
      <c r="F53" s="9">
        <f t="shared" si="1"/>
        <v>588</v>
      </c>
      <c r="G53" s="57">
        <v>588</v>
      </c>
      <c r="H53" s="10">
        <v>0</v>
      </c>
      <c r="I53" s="47">
        <v>588</v>
      </c>
      <c r="J53" s="47">
        <v>387.36842105263162</v>
      </c>
    </row>
    <row r="54" spans="1:10" ht="18" customHeight="1" x14ac:dyDescent="0.3">
      <c r="A54" s="7">
        <v>52</v>
      </c>
      <c r="B54" s="7">
        <v>308</v>
      </c>
      <c r="C54" s="2" t="s">
        <v>43</v>
      </c>
      <c r="D54" s="2" t="s">
        <v>253</v>
      </c>
      <c r="E54" s="2"/>
      <c r="F54" s="9">
        <f t="shared" si="1"/>
        <v>790</v>
      </c>
      <c r="G54" s="57">
        <v>790</v>
      </c>
      <c r="H54" s="10">
        <v>0</v>
      </c>
      <c r="I54" s="47">
        <v>360</v>
      </c>
      <c r="J54" s="47">
        <v>1231.25</v>
      </c>
    </row>
    <row r="55" spans="1:10" ht="18" customHeight="1" x14ac:dyDescent="0.3">
      <c r="A55" s="7">
        <v>53</v>
      </c>
      <c r="B55" s="7">
        <v>314</v>
      </c>
      <c r="C55" s="2" t="s">
        <v>44</v>
      </c>
      <c r="D55" s="2"/>
      <c r="E55" s="2" t="s">
        <v>293</v>
      </c>
      <c r="F55" s="9">
        <f t="shared" si="1"/>
        <v>3560</v>
      </c>
      <c r="G55" s="57">
        <v>3560</v>
      </c>
      <c r="H55" s="10">
        <v>0</v>
      </c>
      <c r="I55" s="47">
        <v>750</v>
      </c>
      <c r="J55" s="47">
        <v>634</v>
      </c>
    </row>
    <row r="56" spans="1:10" ht="18" customHeight="1" x14ac:dyDescent="0.3">
      <c r="A56" s="7">
        <v>54</v>
      </c>
      <c r="B56" s="7">
        <v>322</v>
      </c>
      <c r="C56" s="2" t="s">
        <v>45</v>
      </c>
      <c r="D56" s="2"/>
      <c r="E56" s="2" t="s">
        <v>293</v>
      </c>
      <c r="F56" s="9">
        <f t="shared" si="1"/>
        <v>17335</v>
      </c>
      <c r="G56" s="57">
        <v>17335</v>
      </c>
      <c r="H56" s="10">
        <v>0</v>
      </c>
      <c r="I56" s="47">
        <v>750</v>
      </c>
      <c r="J56" s="47">
        <v>634</v>
      </c>
    </row>
    <row r="57" spans="1:10" ht="18" customHeight="1" x14ac:dyDescent="0.3">
      <c r="A57" s="7">
        <v>55</v>
      </c>
      <c r="B57" s="7">
        <v>334</v>
      </c>
      <c r="C57" s="2" t="s">
        <v>46</v>
      </c>
      <c r="D57" s="2"/>
      <c r="E57" s="2" t="s">
        <v>269</v>
      </c>
      <c r="F57" s="9">
        <f t="shared" si="1"/>
        <v>1035</v>
      </c>
      <c r="G57" s="57">
        <v>1035</v>
      </c>
      <c r="H57" s="10">
        <v>0</v>
      </c>
      <c r="I57" s="47">
        <v>750</v>
      </c>
      <c r="J57" s="47">
        <v>348</v>
      </c>
    </row>
    <row r="58" spans="1:10" ht="18" customHeight="1" x14ac:dyDescent="0.3">
      <c r="A58" s="7">
        <v>56</v>
      </c>
      <c r="B58" s="7">
        <v>340</v>
      </c>
      <c r="C58" s="2" t="s">
        <v>47</v>
      </c>
      <c r="D58" s="2" t="s">
        <v>294</v>
      </c>
      <c r="E58" s="2"/>
      <c r="F58" s="9">
        <f t="shared" si="1"/>
        <v>448</v>
      </c>
      <c r="G58" s="57">
        <v>448</v>
      </c>
      <c r="H58" s="10">
        <v>0</v>
      </c>
      <c r="I58" s="47">
        <v>448</v>
      </c>
      <c r="J58" s="47">
        <v>190.47619047619048</v>
      </c>
    </row>
    <row r="59" spans="1:10" ht="18" customHeight="1" x14ac:dyDescent="0.3">
      <c r="A59" s="7">
        <v>57</v>
      </c>
      <c r="B59" s="7">
        <v>346</v>
      </c>
      <c r="C59" s="2" t="s">
        <v>47</v>
      </c>
      <c r="D59" s="2" t="s">
        <v>297</v>
      </c>
      <c r="E59" s="2"/>
      <c r="F59" s="9">
        <f t="shared" si="1"/>
        <v>4260</v>
      </c>
      <c r="G59" s="57">
        <v>4260</v>
      </c>
      <c r="H59" s="10">
        <v>0</v>
      </c>
      <c r="I59" s="47">
        <v>400</v>
      </c>
      <c r="J59" s="47">
        <v>44.247787610619476</v>
      </c>
    </row>
    <row r="60" spans="1:10" ht="18" customHeight="1" x14ac:dyDescent="0.3">
      <c r="A60" s="7">
        <v>58</v>
      </c>
      <c r="B60" s="7">
        <v>352</v>
      </c>
      <c r="C60" s="2" t="s">
        <v>47</v>
      </c>
      <c r="D60" s="2" t="s">
        <v>298</v>
      </c>
      <c r="E60" s="2"/>
      <c r="F60" s="9">
        <f t="shared" si="1"/>
        <v>2400</v>
      </c>
      <c r="G60" s="57">
        <v>2400</v>
      </c>
      <c r="H60" s="10">
        <v>0</v>
      </c>
      <c r="I60" s="47">
        <v>400</v>
      </c>
      <c r="J60" s="47">
        <v>507.04225352112678</v>
      </c>
    </row>
    <row r="61" spans="1:10" ht="18" customHeight="1" x14ac:dyDescent="0.3">
      <c r="A61" s="7">
        <v>59</v>
      </c>
      <c r="B61" s="7">
        <v>358</v>
      </c>
      <c r="C61" s="2" t="s">
        <v>47</v>
      </c>
      <c r="D61" s="2" t="s">
        <v>299</v>
      </c>
      <c r="E61" s="2"/>
      <c r="F61" s="9">
        <f t="shared" si="1"/>
        <v>326</v>
      </c>
      <c r="G61" s="57">
        <v>326</v>
      </c>
      <c r="H61" s="10">
        <v>0</v>
      </c>
      <c r="I61" s="47">
        <v>325.5</v>
      </c>
      <c r="J61" s="47">
        <v>411.39240506329111</v>
      </c>
    </row>
    <row r="62" spans="1:10" ht="18" customHeight="1" x14ac:dyDescent="0.3">
      <c r="A62" s="7">
        <v>60</v>
      </c>
      <c r="B62" s="7">
        <v>364</v>
      </c>
      <c r="C62" s="2" t="s">
        <v>47</v>
      </c>
      <c r="D62" s="2" t="s">
        <v>300</v>
      </c>
      <c r="E62" s="2"/>
      <c r="F62" s="9">
        <f t="shared" si="1"/>
        <v>2000</v>
      </c>
      <c r="G62" s="57">
        <v>2000</v>
      </c>
      <c r="H62" s="10">
        <v>0</v>
      </c>
      <c r="I62" s="47">
        <v>400</v>
      </c>
      <c r="J62" s="47">
        <v>392.53731343283579</v>
      </c>
    </row>
    <row r="63" spans="1:10" ht="18" customHeight="1" x14ac:dyDescent="0.3">
      <c r="A63" s="7">
        <v>61</v>
      </c>
      <c r="B63" s="7">
        <v>370</v>
      </c>
      <c r="C63" s="2" t="s">
        <v>47</v>
      </c>
      <c r="D63" s="2" t="s">
        <v>289</v>
      </c>
      <c r="E63" s="2"/>
      <c r="F63" s="9">
        <f t="shared" si="1"/>
        <v>1575</v>
      </c>
      <c r="G63" s="57">
        <v>1575</v>
      </c>
      <c r="H63" s="10">
        <v>0</v>
      </c>
      <c r="I63" s="47">
        <v>525</v>
      </c>
      <c r="J63" s="47">
        <v>820.83333333333337</v>
      </c>
    </row>
    <row r="64" spans="1:10" ht="18" customHeight="1" x14ac:dyDescent="0.3">
      <c r="A64" s="7">
        <v>62</v>
      </c>
      <c r="B64" s="7">
        <v>376</v>
      </c>
      <c r="C64" s="2" t="s">
        <v>47</v>
      </c>
      <c r="D64" s="2" t="s">
        <v>301</v>
      </c>
      <c r="E64" s="2"/>
      <c r="F64" s="9">
        <f t="shared" si="1"/>
        <v>535</v>
      </c>
      <c r="G64" s="57">
        <v>535</v>
      </c>
      <c r="H64" s="10">
        <v>0</v>
      </c>
      <c r="I64" s="47">
        <v>268.75</v>
      </c>
      <c r="J64" s="47">
        <v>238.0952380952381</v>
      </c>
    </row>
    <row r="65" spans="1:10" ht="18" customHeight="1" x14ac:dyDescent="0.3">
      <c r="A65" s="7">
        <v>63</v>
      </c>
      <c r="B65" s="7">
        <v>382</v>
      </c>
      <c r="C65" s="2" t="s">
        <v>47</v>
      </c>
      <c r="D65" s="2" t="s">
        <v>302</v>
      </c>
      <c r="E65" s="2"/>
      <c r="F65" s="9">
        <f t="shared" si="1"/>
        <v>1200</v>
      </c>
      <c r="G65" s="57">
        <v>1200</v>
      </c>
      <c r="H65" s="10">
        <v>0</v>
      </c>
      <c r="I65" s="47">
        <v>400</v>
      </c>
      <c r="J65" s="47">
        <v>171.23287671232876</v>
      </c>
    </row>
    <row r="66" spans="1:10" ht="18" customHeight="1" x14ac:dyDescent="0.3">
      <c r="A66" s="7">
        <v>64</v>
      </c>
      <c r="B66" s="7">
        <v>388</v>
      </c>
      <c r="C66" s="2" t="s">
        <v>47</v>
      </c>
      <c r="D66" s="2" t="s">
        <v>303</v>
      </c>
      <c r="E66" s="2"/>
      <c r="F66" s="9">
        <f t="shared" si="1"/>
        <v>1955</v>
      </c>
      <c r="G66" s="57">
        <v>1955</v>
      </c>
      <c r="H66" s="10">
        <v>0</v>
      </c>
      <c r="I66" s="47">
        <v>325.5</v>
      </c>
      <c r="J66" s="47">
        <v>411.39240506329111</v>
      </c>
    </row>
    <row r="67" spans="1:10" ht="18" customHeight="1" x14ac:dyDescent="0.3">
      <c r="A67" s="7">
        <v>65</v>
      </c>
      <c r="B67" s="7">
        <v>394</v>
      </c>
      <c r="C67" s="2" t="s">
        <v>47</v>
      </c>
      <c r="D67" s="2" t="s">
        <v>295</v>
      </c>
      <c r="E67" s="2"/>
      <c r="F67" s="9">
        <f t="shared" ref="F67:F130" si="2">G67-H67</f>
        <v>525</v>
      </c>
      <c r="G67" s="57">
        <v>525</v>
      </c>
      <c r="H67" s="10">
        <v>0</v>
      </c>
      <c r="I67" s="47">
        <v>525</v>
      </c>
      <c r="J67" s="47">
        <v>1119.3181818181818</v>
      </c>
    </row>
    <row r="68" spans="1:10" ht="18" customHeight="1" x14ac:dyDescent="0.3">
      <c r="A68" s="7">
        <v>66</v>
      </c>
      <c r="B68" s="7">
        <v>400</v>
      </c>
      <c r="C68" s="2" t="s">
        <v>47</v>
      </c>
      <c r="D68" s="2" t="s">
        <v>296</v>
      </c>
      <c r="E68" s="2"/>
      <c r="F68" s="9">
        <f t="shared" si="2"/>
        <v>800</v>
      </c>
      <c r="G68" s="57">
        <v>800</v>
      </c>
      <c r="H68" s="10">
        <v>0</v>
      </c>
      <c r="I68" s="47">
        <v>400</v>
      </c>
      <c r="J68" s="47">
        <v>75.757575757575751</v>
      </c>
    </row>
    <row r="69" spans="1:10" ht="18" customHeight="1" x14ac:dyDescent="0.3">
      <c r="A69" s="7">
        <v>67</v>
      </c>
      <c r="B69" s="7">
        <v>406</v>
      </c>
      <c r="C69" s="2" t="s">
        <v>48</v>
      </c>
      <c r="D69" s="2" t="s">
        <v>267</v>
      </c>
      <c r="E69" s="2"/>
      <c r="F69" s="9">
        <f t="shared" si="2"/>
        <v>800</v>
      </c>
      <c r="G69" s="57">
        <v>800</v>
      </c>
      <c r="H69" s="10">
        <v>0</v>
      </c>
      <c r="I69" s="47">
        <v>400</v>
      </c>
      <c r="J69" s="47">
        <v>365.85365853658539</v>
      </c>
    </row>
    <row r="70" spans="1:10" ht="18" customHeight="1" x14ac:dyDescent="0.3">
      <c r="A70" s="7">
        <v>68</v>
      </c>
      <c r="B70" s="7">
        <v>412</v>
      </c>
      <c r="C70" s="2" t="s">
        <v>49</v>
      </c>
      <c r="D70" s="2" t="s">
        <v>251</v>
      </c>
      <c r="E70" s="2"/>
      <c r="F70" s="9">
        <f t="shared" si="2"/>
        <v>855</v>
      </c>
      <c r="G70" s="57">
        <v>855</v>
      </c>
      <c r="H70" s="10">
        <v>0</v>
      </c>
      <c r="I70" s="47">
        <v>425.25</v>
      </c>
      <c r="J70" s="47">
        <v>205.47945205479454</v>
      </c>
    </row>
    <row r="71" spans="1:10" ht="18" customHeight="1" x14ac:dyDescent="0.3">
      <c r="A71" s="7">
        <v>69</v>
      </c>
      <c r="B71" s="7">
        <v>418</v>
      </c>
      <c r="C71" s="2" t="s">
        <v>516</v>
      </c>
      <c r="D71" s="2" t="s">
        <v>261</v>
      </c>
      <c r="E71" s="2"/>
      <c r="F71" s="9">
        <f t="shared" si="2"/>
        <v>735</v>
      </c>
      <c r="G71" s="57">
        <v>735</v>
      </c>
      <c r="H71" s="10">
        <v>0</v>
      </c>
      <c r="I71" s="47">
        <v>735</v>
      </c>
      <c r="J71" s="47">
        <v>1407.1428571428573</v>
      </c>
    </row>
    <row r="72" spans="1:10" ht="18" customHeight="1" x14ac:dyDescent="0.3">
      <c r="A72" s="7">
        <v>70</v>
      </c>
      <c r="B72" s="7">
        <v>424</v>
      </c>
      <c r="C72" s="2" t="s">
        <v>50</v>
      </c>
      <c r="D72" s="2"/>
      <c r="E72" s="2" t="s">
        <v>292</v>
      </c>
      <c r="F72" s="9">
        <f t="shared" si="2"/>
        <v>750</v>
      </c>
      <c r="G72" s="57">
        <v>750</v>
      </c>
      <c r="H72" s="10">
        <v>0</v>
      </c>
      <c r="I72" s="47">
        <v>750</v>
      </c>
      <c r="J72" s="47">
        <v>540</v>
      </c>
    </row>
    <row r="73" spans="1:10" ht="18" customHeight="1" x14ac:dyDescent="0.3">
      <c r="A73" s="7">
        <v>71</v>
      </c>
      <c r="B73" s="7">
        <v>430</v>
      </c>
      <c r="C73" s="2" t="s">
        <v>51</v>
      </c>
      <c r="D73" s="2"/>
      <c r="E73" s="2" t="s">
        <v>292</v>
      </c>
      <c r="F73" s="9">
        <f t="shared" si="2"/>
        <v>750</v>
      </c>
      <c r="G73" s="57">
        <v>750</v>
      </c>
      <c r="H73" s="10">
        <v>0</v>
      </c>
      <c r="I73" s="47">
        <v>750</v>
      </c>
      <c r="J73" s="47">
        <v>540</v>
      </c>
    </row>
    <row r="74" spans="1:10" ht="18" customHeight="1" x14ac:dyDescent="0.3">
      <c r="A74" s="7">
        <v>72</v>
      </c>
      <c r="B74" s="7">
        <v>436</v>
      </c>
      <c r="C74" s="2" t="s">
        <v>52</v>
      </c>
      <c r="D74" s="2" t="s">
        <v>277</v>
      </c>
      <c r="E74" s="2"/>
      <c r="F74" s="9">
        <f t="shared" si="2"/>
        <v>4265</v>
      </c>
      <c r="G74" s="57">
        <v>4265</v>
      </c>
      <c r="H74" s="10">
        <v>0</v>
      </c>
      <c r="I74" s="47">
        <v>360</v>
      </c>
      <c r="J74" s="47">
        <v>1470.1492537313432</v>
      </c>
    </row>
    <row r="75" spans="1:10" ht="18" customHeight="1" x14ac:dyDescent="0.3">
      <c r="A75" s="7">
        <v>73</v>
      </c>
      <c r="B75" s="7">
        <v>442</v>
      </c>
      <c r="C75" s="2" t="s">
        <v>53</v>
      </c>
      <c r="D75" s="2" t="s">
        <v>304</v>
      </c>
      <c r="E75" s="2"/>
      <c r="F75" s="9">
        <f t="shared" si="2"/>
        <v>740</v>
      </c>
      <c r="G75" s="57">
        <v>740</v>
      </c>
      <c r="H75" s="10">
        <v>0</v>
      </c>
      <c r="I75" s="47">
        <v>735</v>
      </c>
      <c r="J75" s="47">
        <v>856.52173913043487</v>
      </c>
    </row>
    <row r="76" spans="1:10" ht="18" customHeight="1" x14ac:dyDescent="0.3">
      <c r="A76" s="7">
        <v>74</v>
      </c>
      <c r="B76" s="7">
        <v>448</v>
      </c>
      <c r="C76" s="2" t="s">
        <v>54</v>
      </c>
      <c r="D76" s="2" t="s">
        <v>251</v>
      </c>
      <c r="E76" s="2"/>
      <c r="F76" s="9">
        <f t="shared" si="2"/>
        <v>960</v>
      </c>
      <c r="G76" s="57">
        <v>960</v>
      </c>
      <c r="H76" s="10">
        <v>0</v>
      </c>
      <c r="I76" s="47">
        <v>425.25</v>
      </c>
      <c r="J76" s="47">
        <v>205.47945205479454</v>
      </c>
    </row>
    <row r="77" spans="1:10" ht="18" customHeight="1" x14ac:dyDescent="0.3">
      <c r="A77" s="7">
        <v>75</v>
      </c>
      <c r="B77" s="7">
        <v>454</v>
      </c>
      <c r="C77" s="2" t="s">
        <v>55</v>
      </c>
      <c r="D77" s="2" t="s">
        <v>263</v>
      </c>
      <c r="E77" s="2"/>
      <c r="F77" s="9">
        <f t="shared" si="2"/>
        <v>368</v>
      </c>
      <c r="G77" s="57">
        <v>368</v>
      </c>
      <c r="H77" s="10">
        <v>0</v>
      </c>
      <c r="I77" s="47">
        <v>368</v>
      </c>
      <c r="J77" s="47">
        <v>281.06508875739644</v>
      </c>
    </row>
    <row r="78" spans="1:10" ht="18" customHeight="1" x14ac:dyDescent="0.3">
      <c r="A78" s="7">
        <v>76</v>
      </c>
      <c r="B78" s="7">
        <v>460</v>
      </c>
      <c r="C78" s="2" t="s">
        <v>56</v>
      </c>
      <c r="D78" s="2"/>
      <c r="E78" s="2" t="s">
        <v>305</v>
      </c>
      <c r="F78" s="9">
        <f t="shared" si="2"/>
        <v>375</v>
      </c>
      <c r="G78" s="57">
        <v>375</v>
      </c>
      <c r="H78" s="10">
        <v>0</v>
      </c>
      <c r="I78" s="47">
        <v>375</v>
      </c>
      <c r="J78" s="47">
        <v>227</v>
      </c>
    </row>
    <row r="79" spans="1:10" ht="18" customHeight="1" x14ac:dyDescent="0.3">
      <c r="A79" s="7">
        <v>77</v>
      </c>
      <c r="B79" s="7">
        <v>466</v>
      </c>
      <c r="C79" s="2" t="s">
        <v>57</v>
      </c>
      <c r="D79" s="2"/>
      <c r="E79" s="2" t="s">
        <v>306</v>
      </c>
      <c r="F79" s="9">
        <f t="shared" si="2"/>
        <v>2700</v>
      </c>
      <c r="G79" s="57">
        <v>2700</v>
      </c>
      <c r="H79" s="10">
        <v>0</v>
      </c>
      <c r="I79" s="47">
        <v>375</v>
      </c>
      <c r="J79" s="47">
        <v>686</v>
      </c>
    </row>
    <row r="80" spans="1:10" ht="18" customHeight="1" x14ac:dyDescent="0.3">
      <c r="A80" s="7">
        <v>78</v>
      </c>
      <c r="B80" s="7">
        <v>472</v>
      </c>
      <c r="C80" s="2" t="s">
        <v>58</v>
      </c>
      <c r="D80" s="2" t="s">
        <v>252</v>
      </c>
      <c r="E80" s="2"/>
      <c r="F80" s="9">
        <f t="shared" si="2"/>
        <v>318</v>
      </c>
      <c r="G80" s="57">
        <v>318</v>
      </c>
      <c r="H80" s="10">
        <v>0</v>
      </c>
      <c r="I80" s="47">
        <v>318</v>
      </c>
      <c r="J80" s="47">
        <v>220</v>
      </c>
    </row>
    <row r="81" spans="1:10" ht="18" customHeight="1" x14ac:dyDescent="0.3">
      <c r="A81" s="7">
        <v>79</v>
      </c>
      <c r="B81" s="7">
        <v>478</v>
      </c>
      <c r="C81" s="2" t="s">
        <v>58</v>
      </c>
      <c r="D81" s="2" t="s">
        <v>347</v>
      </c>
      <c r="E81" s="2"/>
      <c r="F81" s="9">
        <f t="shared" si="2"/>
        <v>400</v>
      </c>
      <c r="G81" s="57">
        <v>400</v>
      </c>
      <c r="H81" s="10">
        <v>0</v>
      </c>
      <c r="I81" s="47">
        <v>400</v>
      </c>
      <c r="J81" s="47">
        <v>107.66961651917404</v>
      </c>
    </row>
    <row r="82" spans="1:10" ht="18" customHeight="1" x14ac:dyDescent="0.3">
      <c r="A82" s="7">
        <v>80</v>
      </c>
      <c r="B82" s="7">
        <v>484</v>
      </c>
      <c r="C82" s="2" t="s">
        <v>59</v>
      </c>
      <c r="D82" s="2" t="s">
        <v>268</v>
      </c>
      <c r="E82" s="2"/>
      <c r="F82" s="9">
        <f t="shared" si="2"/>
        <v>870</v>
      </c>
      <c r="G82" s="57">
        <v>870</v>
      </c>
      <c r="H82" s="10">
        <v>0</v>
      </c>
      <c r="I82" s="47">
        <v>337.5</v>
      </c>
      <c r="J82" s="47">
        <v>620.68965517241384</v>
      </c>
    </row>
    <row r="83" spans="1:10" ht="18" customHeight="1" x14ac:dyDescent="0.3">
      <c r="A83" s="7">
        <v>81</v>
      </c>
      <c r="B83" s="7">
        <v>495</v>
      </c>
      <c r="C83" s="2" t="s">
        <v>60</v>
      </c>
      <c r="D83" s="2" t="s">
        <v>524</v>
      </c>
      <c r="E83" s="2"/>
      <c r="F83" s="9">
        <f t="shared" si="2"/>
        <v>718</v>
      </c>
      <c r="G83" s="57">
        <v>718</v>
      </c>
      <c r="H83" s="10">
        <v>0</v>
      </c>
      <c r="I83" s="47">
        <v>717.5</v>
      </c>
      <c r="J83" s="47">
        <v>357.14285714285717</v>
      </c>
    </row>
    <row r="84" spans="1:10" ht="18" customHeight="1" x14ac:dyDescent="0.3">
      <c r="A84" s="7">
        <v>82</v>
      </c>
      <c r="B84" s="7">
        <v>501</v>
      </c>
      <c r="C84" s="2" t="s">
        <v>61</v>
      </c>
      <c r="D84" s="2" t="s">
        <v>307</v>
      </c>
      <c r="E84" s="2"/>
      <c r="F84" s="9">
        <f t="shared" si="2"/>
        <v>1008</v>
      </c>
      <c r="G84" s="57">
        <v>1008</v>
      </c>
      <c r="H84" s="10">
        <v>0</v>
      </c>
      <c r="I84" s="47">
        <v>336</v>
      </c>
      <c r="J84" s="47">
        <v>326.53061224489795</v>
      </c>
    </row>
    <row r="85" spans="1:10" ht="18" customHeight="1" x14ac:dyDescent="0.3">
      <c r="A85" s="7">
        <v>83</v>
      </c>
      <c r="B85" s="7">
        <v>507</v>
      </c>
      <c r="C85" s="2" t="s">
        <v>61</v>
      </c>
      <c r="D85" s="2" t="s">
        <v>309</v>
      </c>
      <c r="E85" s="2"/>
      <c r="F85" s="9">
        <f t="shared" si="2"/>
        <v>5570</v>
      </c>
      <c r="G85" s="57">
        <v>5570</v>
      </c>
      <c r="H85" s="10">
        <v>0</v>
      </c>
      <c r="I85" s="47">
        <v>400</v>
      </c>
      <c r="J85" s="47">
        <v>395.06172839506172</v>
      </c>
    </row>
    <row r="86" spans="1:10" ht="18" customHeight="1" x14ac:dyDescent="0.3">
      <c r="A86" s="7">
        <v>84</v>
      </c>
      <c r="B86" s="7">
        <v>513</v>
      </c>
      <c r="C86" s="2" t="s">
        <v>61</v>
      </c>
      <c r="D86" s="2" t="s">
        <v>308</v>
      </c>
      <c r="E86" s="2"/>
      <c r="F86" s="9">
        <f t="shared" si="2"/>
        <v>3025</v>
      </c>
      <c r="G86" s="57">
        <v>3025</v>
      </c>
      <c r="H86" s="10">
        <v>0</v>
      </c>
      <c r="I86" s="47">
        <v>432</v>
      </c>
      <c r="J86" s="47">
        <v>1.0000000000000001E-9</v>
      </c>
    </row>
    <row r="87" spans="1:10" ht="18" customHeight="1" x14ac:dyDescent="0.3">
      <c r="A87" s="7">
        <v>85</v>
      </c>
      <c r="B87" s="7">
        <v>519</v>
      </c>
      <c r="C87" s="2" t="s">
        <v>61</v>
      </c>
      <c r="D87" s="2" t="s">
        <v>310</v>
      </c>
      <c r="E87" s="2"/>
      <c r="F87" s="9">
        <f t="shared" si="2"/>
        <v>326</v>
      </c>
      <c r="G87" s="57">
        <v>326</v>
      </c>
      <c r="H87" s="10">
        <v>0</v>
      </c>
      <c r="I87" s="47">
        <v>336</v>
      </c>
      <c r="J87" s="47">
        <v>300</v>
      </c>
    </row>
    <row r="88" spans="1:10" ht="18" customHeight="1" x14ac:dyDescent="0.3">
      <c r="A88" s="7">
        <v>86</v>
      </c>
      <c r="B88" s="7">
        <v>525</v>
      </c>
      <c r="C88" s="2" t="s">
        <v>61</v>
      </c>
      <c r="D88" s="2" t="s">
        <v>311</v>
      </c>
      <c r="E88" s="2"/>
      <c r="F88" s="9">
        <f t="shared" si="2"/>
        <v>432</v>
      </c>
      <c r="G88" s="57">
        <v>432</v>
      </c>
      <c r="H88" s="10">
        <v>0</v>
      </c>
      <c r="I88" s="47">
        <v>432</v>
      </c>
      <c r="J88" s="47">
        <v>857.14285714285722</v>
      </c>
    </row>
    <row r="89" spans="1:10" ht="18" customHeight="1" x14ac:dyDescent="0.3">
      <c r="A89" s="7">
        <v>87</v>
      </c>
      <c r="B89" s="7">
        <v>531</v>
      </c>
      <c r="C89" s="2" t="s">
        <v>61</v>
      </c>
      <c r="D89" s="2" t="s">
        <v>312</v>
      </c>
      <c r="E89" s="2"/>
      <c r="F89" s="9">
        <f t="shared" si="2"/>
        <v>2000</v>
      </c>
      <c r="G89" s="57">
        <v>2000</v>
      </c>
      <c r="H89" s="10">
        <v>0</v>
      </c>
      <c r="I89" s="47">
        <v>400</v>
      </c>
      <c r="J89" s="47">
        <v>156.25</v>
      </c>
    </row>
    <row r="90" spans="1:10" ht="18" customHeight="1" x14ac:dyDescent="0.3">
      <c r="A90" s="7">
        <v>88</v>
      </c>
      <c r="B90" s="7">
        <v>537</v>
      </c>
      <c r="C90" s="2" t="s">
        <v>62</v>
      </c>
      <c r="D90" s="2" t="s">
        <v>297</v>
      </c>
      <c r="E90" s="2"/>
      <c r="F90" s="9">
        <f t="shared" si="2"/>
        <v>400</v>
      </c>
      <c r="G90" s="57">
        <v>400</v>
      </c>
      <c r="H90" s="10">
        <v>0</v>
      </c>
      <c r="I90" s="47">
        <v>400</v>
      </c>
      <c r="J90" s="47">
        <v>44.247787610619476</v>
      </c>
    </row>
    <row r="91" spans="1:10" ht="18" customHeight="1" x14ac:dyDescent="0.3">
      <c r="A91" s="7">
        <v>89</v>
      </c>
      <c r="B91" s="7">
        <v>543</v>
      </c>
      <c r="C91" s="2" t="s">
        <v>62</v>
      </c>
      <c r="D91" s="2"/>
      <c r="E91" s="2" t="s">
        <v>313</v>
      </c>
      <c r="F91" s="9">
        <f t="shared" si="2"/>
        <v>750</v>
      </c>
      <c r="G91" s="57">
        <v>750</v>
      </c>
      <c r="H91" s="10">
        <v>0</v>
      </c>
      <c r="I91" s="47">
        <v>750</v>
      </c>
      <c r="J91" s="47">
        <v>398</v>
      </c>
    </row>
    <row r="92" spans="1:10" ht="18" customHeight="1" x14ac:dyDescent="0.3">
      <c r="A92" s="7">
        <v>90</v>
      </c>
      <c r="B92" s="7">
        <v>549</v>
      </c>
      <c r="C92" s="2" t="s">
        <v>513</v>
      </c>
      <c r="D92" s="2" t="s">
        <v>454</v>
      </c>
      <c r="E92" s="2"/>
      <c r="F92" s="9">
        <f t="shared" si="2"/>
        <v>360</v>
      </c>
      <c r="G92" s="57">
        <v>360</v>
      </c>
      <c r="H92" s="10">
        <v>0</v>
      </c>
      <c r="I92" s="47">
        <v>360</v>
      </c>
      <c r="J92" s="47">
        <v>497.47474747474746</v>
      </c>
    </row>
    <row r="93" spans="1:10" ht="18" customHeight="1" x14ac:dyDescent="0.3">
      <c r="A93" s="7">
        <v>100</v>
      </c>
      <c r="B93" s="7">
        <v>560</v>
      </c>
      <c r="C93" s="2" t="s">
        <v>63</v>
      </c>
      <c r="D93" s="2"/>
      <c r="E93" s="2" t="s">
        <v>313</v>
      </c>
      <c r="F93" s="9">
        <f t="shared" si="2"/>
        <v>750</v>
      </c>
      <c r="G93" s="57">
        <v>750</v>
      </c>
      <c r="H93" s="10">
        <v>0</v>
      </c>
      <c r="I93" s="47">
        <v>750</v>
      </c>
      <c r="J93" s="47">
        <v>398</v>
      </c>
    </row>
    <row r="94" spans="1:10" ht="18" customHeight="1" x14ac:dyDescent="0.3">
      <c r="A94" s="7">
        <v>101</v>
      </c>
      <c r="B94" s="7">
        <v>566</v>
      </c>
      <c r="C94" s="2" t="s">
        <v>532</v>
      </c>
      <c r="D94" s="2" t="s">
        <v>394</v>
      </c>
      <c r="E94" s="2"/>
      <c r="F94" s="9">
        <f t="shared" si="2"/>
        <v>360</v>
      </c>
      <c r="G94" s="57">
        <v>360</v>
      </c>
      <c r="H94" s="10">
        <v>0</v>
      </c>
      <c r="I94" s="47">
        <v>360</v>
      </c>
      <c r="J94" s="47">
        <v>331.64983164983164</v>
      </c>
    </row>
    <row r="95" spans="1:10" ht="18" customHeight="1" x14ac:dyDescent="0.3">
      <c r="A95" s="7">
        <v>102</v>
      </c>
      <c r="B95" s="7">
        <v>577</v>
      </c>
      <c r="C95" s="2" t="s">
        <v>64</v>
      </c>
      <c r="D95" s="2"/>
      <c r="E95" s="2" t="s">
        <v>292</v>
      </c>
      <c r="F95" s="9">
        <f t="shared" si="2"/>
        <v>750</v>
      </c>
      <c r="G95" s="57">
        <v>750</v>
      </c>
      <c r="H95" s="10">
        <v>0</v>
      </c>
      <c r="I95" s="47">
        <v>750</v>
      </c>
      <c r="J95" s="47">
        <v>540</v>
      </c>
    </row>
    <row r="96" spans="1:10" ht="18" customHeight="1" x14ac:dyDescent="0.3">
      <c r="A96" s="7">
        <v>103</v>
      </c>
      <c r="B96" s="7">
        <v>583</v>
      </c>
      <c r="C96" s="2" t="s">
        <v>65</v>
      </c>
      <c r="D96" s="2"/>
      <c r="E96" s="2" t="s">
        <v>305</v>
      </c>
      <c r="F96" s="9">
        <f t="shared" si="2"/>
        <v>2505</v>
      </c>
      <c r="G96" s="57">
        <v>2505</v>
      </c>
      <c r="H96" s="10">
        <v>0</v>
      </c>
      <c r="I96" s="47">
        <v>375</v>
      </c>
      <c r="J96" s="47">
        <v>227</v>
      </c>
    </row>
    <row r="97" spans="1:10" ht="18" customHeight="1" x14ac:dyDescent="0.3">
      <c r="A97" s="7">
        <v>104</v>
      </c>
      <c r="B97" s="7">
        <v>594</v>
      </c>
      <c r="C97" s="2" t="s">
        <v>66</v>
      </c>
      <c r="D97" s="2" t="s">
        <v>314</v>
      </c>
      <c r="E97" s="2"/>
      <c r="F97" s="9">
        <f t="shared" si="2"/>
        <v>1835</v>
      </c>
      <c r="G97" s="57">
        <v>1835</v>
      </c>
      <c r="H97" s="10">
        <v>0</v>
      </c>
      <c r="I97" s="47">
        <v>400</v>
      </c>
      <c r="J97" s="47">
        <v>443.24324324324323</v>
      </c>
    </row>
    <row r="98" spans="1:10" ht="18" customHeight="1" x14ac:dyDescent="0.3">
      <c r="A98" s="7">
        <v>105</v>
      </c>
      <c r="B98" s="7">
        <v>600</v>
      </c>
      <c r="C98" s="2" t="s">
        <v>67</v>
      </c>
      <c r="D98" s="2" t="s">
        <v>263</v>
      </c>
      <c r="E98" s="2"/>
      <c r="F98" s="9">
        <f t="shared" si="2"/>
        <v>368</v>
      </c>
      <c r="G98" s="57">
        <v>368</v>
      </c>
      <c r="H98" s="10">
        <v>0</v>
      </c>
      <c r="I98" s="47">
        <v>368</v>
      </c>
      <c r="J98" s="47">
        <v>281.06508875739644</v>
      </c>
    </row>
    <row r="99" spans="1:10" ht="18" customHeight="1" x14ac:dyDescent="0.3">
      <c r="A99" s="7">
        <v>106</v>
      </c>
      <c r="B99" s="7">
        <v>606</v>
      </c>
      <c r="C99" s="2" t="s">
        <v>68</v>
      </c>
      <c r="D99" s="2" t="s">
        <v>315</v>
      </c>
      <c r="E99" s="2"/>
      <c r="F99" s="9">
        <f t="shared" si="2"/>
        <v>302</v>
      </c>
      <c r="G99" s="57">
        <v>302</v>
      </c>
      <c r="H99" s="10">
        <v>0</v>
      </c>
      <c r="I99" s="47">
        <v>302</v>
      </c>
      <c r="J99" s="47">
        <v>225.80645161290323</v>
      </c>
    </row>
    <row r="100" spans="1:10" ht="18" customHeight="1" x14ac:dyDescent="0.3">
      <c r="A100" s="7">
        <v>107</v>
      </c>
      <c r="B100" s="7">
        <v>612</v>
      </c>
      <c r="C100" s="2" t="s">
        <v>69</v>
      </c>
      <c r="D100" s="2" t="s">
        <v>316</v>
      </c>
      <c r="E100" s="2"/>
      <c r="F100" s="9">
        <f t="shared" si="2"/>
        <v>1750</v>
      </c>
      <c r="G100" s="57">
        <v>1750</v>
      </c>
      <c r="H100" s="10">
        <v>0</v>
      </c>
      <c r="I100" s="47">
        <v>350</v>
      </c>
      <c r="J100" s="47">
        <v>264.70588235294116</v>
      </c>
    </row>
    <row r="101" spans="1:10" ht="18" customHeight="1" x14ac:dyDescent="0.3">
      <c r="A101" s="7">
        <v>108</v>
      </c>
      <c r="B101" s="7">
        <v>622</v>
      </c>
      <c r="C101" s="2" t="s">
        <v>69</v>
      </c>
      <c r="D101" s="2"/>
      <c r="E101" s="2" t="s">
        <v>317</v>
      </c>
      <c r="F101" s="9">
        <f t="shared" si="2"/>
        <v>6115</v>
      </c>
      <c r="G101" s="57">
        <v>6115</v>
      </c>
      <c r="H101" s="10">
        <v>0</v>
      </c>
      <c r="I101" s="47">
        <v>750</v>
      </c>
      <c r="J101" s="47">
        <v>607</v>
      </c>
    </row>
    <row r="102" spans="1:10" ht="18" customHeight="1" x14ac:dyDescent="0.3">
      <c r="A102" s="7">
        <v>109</v>
      </c>
      <c r="B102" s="7">
        <v>632</v>
      </c>
      <c r="C102" s="2" t="s">
        <v>70</v>
      </c>
      <c r="D102" s="2" t="s">
        <v>318</v>
      </c>
      <c r="E102" s="2"/>
      <c r="F102" s="9">
        <f t="shared" si="2"/>
        <v>360</v>
      </c>
      <c r="G102" s="57">
        <v>360</v>
      </c>
      <c r="H102" s="10">
        <v>0</v>
      </c>
      <c r="I102" s="47">
        <v>360</v>
      </c>
      <c r="J102" s="47">
        <v>243.8118811881188</v>
      </c>
    </row>
    <row r="103" spans="1:10" ht="18" customHeight="1" x14ac:dyDescent="0.3">
      <c r="A103" s="7">
        <v>110</v>
      </c>
      <c r="B103" s="7">
        <v>638</v>
      </c>
      <c r="C103" s="2" t="s">
        <v>71</v>
      </c>
      <c r="D103" s="2" t="s">
        <v>319</v>
      </c>
      <c r="E103" s="2"/>
      <c r="F103" s="9">
        <f t="shared" si="2"/>
        <v>2430</v>
      </c>
      <c r="G103" s="57">
        <v>2430</v>
      </c>
      <c r="H103" s="10">
        <v>0</v>
      </c>
      <c r="I103" s="47">
        <v>441</v>
      </c>
      <c r="J103" s="47">
        <v>400</v>
      </c>
    </row>
    <row r="104" spans="1:10" ht="18" customHeight="1" x14ac:dyDescent="0.3">
      <c r="A104" s="7">
        <v>111</v>
      </c>
      <c r="B104" s="7">
        <v>644</v>
      </c>
      <c r="C104" s="2" t="s">
        <v>72</v>
      </c>
      <c r="D104" s="2" t="s">
        <v>320</v>
      </c>
      <c r="E104" s="2"/>
      <c r="F104" s="9">
        <f t="shared" si="2"/>
        <v>270</v>
      </c>
      <c r="G104" s="57">
        <v>270</v>
      </c>
      <c r="H104" s="10">
        <v>0</v>
      </c>
      <c r="I104" s="47">
        <v>216</v>
      </c>
      <c r="J104" s="47">
        <v>98.958333333333343</v>
      </c>
    </row>
    <row r="105" spans="1:10" ht="18" customHeight="1" x14ac:dyDescent="0.3">
      <c r="A105" s="7">
        <v>112</v>
      </c>
      <c r="B105" s="7">
        <v>650</v>
      </c>
      <c r="C105" s="2" t="s">
        <v>537</v>
      </c>
      <c r="D105" s="2"/>
      <c r="E105" s="2" t="s">
        <v>292</v>
      </c>
      <c r="F105" s="9">
        <f t="shared" si="2"/>
        <v>750</v>
      </c>
      <c r="G105" s="57">
        <v>750</v>
      </c>
      <c r="H105" s="10">
        <v>0</v>
      </c>
      <c r="I105" s="47">
        <v>750</v>
      </c>
      <c r="J105" s="47">
        <v>540</v>
      </c>
    </row>
    <row r="106" spans="1:10" ht="18" customHeight="1" x14ac:dyDescent="0.3">
      <c r="A106" s="7">
        <v>113</v>
      </c>
      <c r="B106" s="7">
        <v>656</v>
      </c>
      <c r="C106" s="2" t="s">
        <v>73</v>
      </c>
      <c r="D106" s="2" t="s">
        <v>321</v>
      </c>
      <c r="E106" s="2"/>
      <c r="F106" s="9">
        <f t="shared" si="2"/>
        <v>640</v>
      </c>
      <c r="G106" s="57">
        <v>640</v>
      </c>
      <c r="H106" s="10">
        <v>0</v>
      </c>
      <c r="I106" s="47">
        <v>320</v>
      </c>
      <c r="J106" s="47">
        <v>645.16129032258061</v>
      </c>
    </row>
    <row r="107" spans="1:10" ht="18" customHeight="1" x14ac:dyDescent="0.3">
      <c r="A107" s="7">
        <v>114</v>
      </c>
      <c r="B107" s="7">
        <v>662</v>
      </c>
      <c r="C107" s="2" t="s">
        <v>73</v>
      </c>
      <c r="D107" s="2" t="s">
        <v>322</v>
      </c>
      <c r="E107" s="2"/>
      <c r="F107" s="9">
        <f t="shared" si="2"/>
        <v>3020</v>
      </c>
      <c r="G107" s="57">
        <v>3020</v>
      </c>
      <c r="H107" s="10">
        <v>0</v>
      </c>
      <c r="I107" s="47">
        <v>360</v>
      </c>
      <c r="J107" s="47">
        <v>1824.0740740740739</v>
      </c>
    </row>
    <row r="108" spans="1:10" ht="18" customHeight="1" x14ac:dyDescent="0.3">
      <c r="A108" s="7">
        <v>115</v>
      </c>
      <c r="B108" s="7">
        <v>668</v>
      </c>
      <c r="C108" s="2" t="s">
        <v>74</v>
      </c>
      <c r="D108" s="2"/>
      <c r="E108" s="2" t="s">
        <v>538</v>
      </c>
      <c r="F108" s="9">
        <f t="shared" si="2"/>
        <v>2875</v>
      </c>
      <c r="G108" s="57">
        <v>2875</v>
      </c>
      <c r="H108" s="10">
        <v>0</v>
      </c>
      <c r="I108" s="47">
        <v>750</v>
      </c>
      <c r="J108" s="47">
        <v>272</v>
      </c>
    </row>
    <row r="109" spans="1:10" ht="18" customHeight="1" x14ac:dyDescent="0.3">
      <c r="A109" s="7">
        <v>116</v>
      </c>
      <c r="B109" s="7">
        <v>674</v>
      </c>
      <c r="C109" s="2" t="s">
        <v>75</v>
      </c>
      <c r="D109" s="2" t="s">
        <v>564</v>
      </c>
      <c r="E109" s="2"/>
      <c r="F109" s="9">
        <f t="shared" si="2"/>
        <v>1515</v>
      </c>
      <c r="G109" s="57">
        <v>1515</v>
      </c>
      <c r="H109" s="10">
        <v>0</v>
      </c>
      <c r="I109" s="47">
        <v>360</v>
      </c>
      <c r="J109" s="47">
        <v>243.20987654320987</v>
      </c>
    </row>
    <row r="110" spans="1:10" ht="18" customHeight="1" x14ac:dyDescent="0.3">
      <c r="A110" s="7">
        <v>117</v>
      </c>
      <c r="B110" s="7">
        <v>680</v>
      </c>
      <c r="C110" s="2" t="s">
        <v>75</v>
      </c>
      <c r="D110" s="2" t="s">
        <v>323</v>
      </c>
      <c r="E110" s="2"/>
      <c r="F110" s="9">
        <f t="shared" si="2"/>
        <v>1805</v>
      </c>
      <c r="G110" s="57">
        <v>1805</v>
      </c>
      <c r="H110" s="10">
        <v>0</v>
      </c>
      <c r="I110" s="47">
        <v>600</v>
      </c>
      <c r="J110" s="47">
        <v>246.91358024691357</v>
      </c>
    </row>
    <row r="111" spans="1:10" ht="18" customHeight="1" x14ac:dyDescent="0.3">
      <c r="A111" s="7">
        <v>118</v>
      </c>
      <c r="B111" s="7">
        <v>686</v>
      </c>
      <c r="C111" s="2" t="s">
        <v>75</v>
      </c>
      <c r="D111" s="2" t="s">
        <v>324</v>
      </c>
      <c r="E111" s="2"/>
      <c r="F111" s="9">
        <f t="shared" si="2"/>
        <v>600</v>
      </c>
      <c r="G111" s="57">
        <v>600</v>
      </c>
      <c r="H111" s="10">
        <v>0</v>
      </c>
      <c r="I111" s="47">
        <v>600</v>
      </c>
      <c r="J111" s="47">
        <v>526.31578947368428</v>
      </c>
    </row>
    <row r="112" spans="1:10" ht="18" customHeight="1" x14ac:dyDescent="0.3">
      <c r="A112" s="7">
        <v>119</v>
      </c>
      <c r="B112" s="7">
        <v>692</v>
      </c>
      <c r="C112" s="2" t="s">
        <v>76</v>
      </c>
      <c r="D112" s="2" t="s">
        <v>325</v>
      </c>
      <c r="E112" s="2"/>
      <c r="F112" s="9">
        <f t="shared" si="2"/>
        <v>4680</v>
      </c>
      <c r="G112" s="57">
        <v>4680</v>
      </c>
      <c r="H112" s="10">
        <v>0</v>
      </c>
      <c r="I112" s="47">
        <v>360</v>
      </c>
      <c r="J112" s="47">
        <v>210.92077087794434</v>
      </c>
    </row>
    <row r="113" spans="1:10" ht="18" customHeight="1" x14ac:dyDescent="0.3">
      <c r="A113" s="7">
        <v>120</v>
      </c>
      <c r="B113" s="7">
        <v>698</v>
      </c>
      <c r="C113" s="2" t="s">
        <v>76</v>
      </c>
      <c r="D113" s="2" t="s">
        <v>329</v>
      </c>
      <c r="E113" s="2"/>
      <c r="F113" s="9">
        <f t="shared" si="2"/>
        <v>1440</v>
      </c>
      <c r="G113" s="57">
        <v>1440</v>
      </c>
      <c r="H113" s="10">
        <v>0</v>
      </c>
      <c r="I113" s="47">
        <v>360</v>
      </c>
      <c r="J113" s="47">
        <v>600.60975609756099</v>
      </c>
    </row>
    <row r="114" spans="1:10" ht="18" customHeight="1" x14ac:dyDescent="0.3">
      <c r="A114" s="7">
        <v>121</v>
      </c>
      <c r="B114" s="7">
        <v>704</v>
      </c>
      <c r="C114" s="2" t="s">
        <v>76</v>
      </c>
      <c r="D114" s="2" t="s">
        <v>330</v>
      </c>
      <c r="E114" s="2"/>
      <c r="F114" s="9">
        <f t="shared" si="2"/>
        <v>3600</v>
      </c>
      <c r="G114" s="57">
        <v>3600</v>
      </c>
      <c r="H114" s="10">
        <v>0</v>
      </c>
      <c r="I114" s="47">
        <v>360</v>
      </c>
      <c r="J114" s="47">
        <v>322.95081967213116</v>
      </c>
    </row>
    <row r="115" spans="1:10" ht="18" customHeight="1" x14ac:dyDescent="0.3">
      <c r="A115" s="7">
        <v>122</v>
      </c>
      <c r="B115" s="7">
        <v>710</v>
      </c>
      <c r="C115" s="2" t="s">
        <v>76</v>
      </c>
      <c r="D115" s="2" t="s">
        <v>331</v>
      </c>
      <c r="E115" s="2"/>
      <c r="F115" s="9">
        <f t="shared" si="2"/>
        <v>268</v>
      </c>
      <c r="G115" s="57">
        <v>268</v>
      </c>
      <c r="H115" s="10">
        <v>0</v>
      </c>
      <c r="I115" s="47">
        <v>267.5</v>
      </c>
      <c r="J115" s="47">
        <v>511.42857142857144</v>
      </c>
    </row>
    <row r="116" spans="1:10" ht="18" customHeight="1" x14ac:dyDescent="0.3">
      <c r="A116" s="7">
        <v>123</v>
      </c>
      <c r="B116" s="7">
        <v>716</v>
      </c>
      <c r="C116" s="2" t="s">
        <v>76</v>
      </c>
      <c r="D116" s="2" t="s">
        <v>332</v>
      </c>
      <c r="E116" s="2"/>
      <c r="F116" s="9">
        <f t="shared" si="2"/>
        <v>5400</v>
      </c>
      <c r="G116" s="57">
        <v>5400</v>
      </c>
      <c r="H116" s="10">
        <v>0</v>
      </c>
      <c r="I116" s="47">
        <v>360</v>
      </c>
      <c r="J116" s="47">
        <v>146.57738095238096</v>
      </c>
    </row>
    <row r="117" spans="1:10" ht="18" customHeight="1" x14ac:dyDescent="0.3">
      <c r="A117" s="7">
        <v>124</v>
      </c>
      <c r="B117" s="7">
        <v>722</v>
      </c>
      <c r="C117" s="2" t="s">
        <v>76</v>
      </c>
      <c r="D117" s="2" t="s">
        <v>334</v>
      </c>
      <c r="E117" s="2"/>
      <c r="F117" s="9">
        <f t="shared" si="2"/>
        <v>2125</v>
      </c>
      <c r="G117" s="57">
        <v>2125</v>
      </c>
      <c r="H117" s="10">
        <v>0</v>
      </c>
      <c r="I117" s="47">
        <v>265.5</v>
      </c>
      <c r="J117" s="47">
        <v>144.34782608695653</v>
      </c>
    </row>
    <row r="118" spans="1:10" ht="18" customHeight="1" x14ac:dyDescent="0.3">
      <c r="A118" s="7">
        <v>125</v>
      </c>
      <c r="B118" s="7">
        <v>728</v>
      </c>
      <c r="C118" s="2" t="s">
        <v>76</v>
      </c>
      <c r="D118" s="2" t="s">
        <v>333</v>
      </c>
      <c r="E118" s="2"/>
      <c r="F118" s="9">
        <f t="shared" si="2"/>
        <v>2880</v>
      </c>
      <c r="G118" s="57">
        <v>2880</v>
      </c>
      <c r="H118" s="10">
        <v>0</v>
      </c>
      <c r="I118" s="47">
        <v>360</v>
      </c>
      <c r="J118" s="47">
        <v>513.02083333333337</v>
      </c>
    </row>
    <row r="119" spans="1:10" ht="18" customHeight="1" x14ac:dyDescent="0.3">
      <c r="A119" s="7">
        <v>126</v>
      </c>
      <c r="B119" s="7">
        <v>734</v>
      </c>
      <c r="C119" s="2" t="s">
        <v>76</v>
      </c>
      <c r="D119" s="2" t="s">
        <v>335</v>
      </c>
      <c r="E119" s="2"/>
      <c r="F119" s="9">
        <f t="shared" si="2"/>
        <v>1095</v>
      </c>
      <c r="G119" s="57">
        <v>1095</v>
      </c>
      <c r="H119" s="10">
        <v>0</v>
      </c>
      <c r="I119" s="47">
        <v>219</v>
      </c>
      <c r="J119" s="47">
        <v>186.04651162790697</v>
      </c>
    </row>
    <row r="120" spans="1:10" ht="18" customHeight="1" x14ac:dyDescent="0.3">
      <c r="A120" s="7">
        <v>127</v>
      </c>
      <c r="B120" s="7">
        <v>740</v>
      </c>
      <c r="C120" s="2" t="s">
        <v>76</v>
      </c>
      <c r="D120" s="2" t="s">
        <v>326</v>
      </c>
      <c r="E120" s="2"/>
      <c r="F120" s="9">
        <f t="shared" si="2"/>
        <v>1800</v>
      </c>
      <c r="G120" s="57">
        <v>1800</v>
      </c>
      <c r="H120" s="10">
        <v>0</v>
      </c>
      <c r="I120" s="47">
        <v>360</v>
      </c>
      <c r="J120" s="47">
        <v>615.625</v>
      </c>
    </row>
    <row r="121" spans="1:10" ht="18" customHeight="1" x14ac:dyDescent="0.3">
      <c r="A121" s="7">
        <v>128</v>
      </c>
      <c r="B121" s="7">
        <v>746</v>
      </c>
      <c r="C121" s="2" t="s">
        <v>76</v>
      </c>
      <c r="D121" s="2"/>
      <c r="E121" s="2" t="s">
        <v>327</v>
      </c>
      <c r="F121" s="9">
        <f t="shared" si="2"/>
        <v>1570</v>
      </c>
      <c r="G121" s="57">
        <v>1570</v>
      </c>
      <c r="H121" s="10">
        <v>0</v>
      </c>
      <c r="I121" s="47">
        <v>750</v>
      </c>
      <c r="J121" s="47">
        <v>462</v>
      </c>
    </row>
    <row r="122" spans="1:10" ht="18" customHeight="1" x14ac:dyDescent="0.3">
      <c r="A122" s="7">
        <v>129</v>
      </c>
      <c r="B122" s="7">
        <v>752</v>
      </c>
      <c r="C122" s="2" t="s">
        <v>76</v>
      </c>
      <c r="D122" s="2"/>
      <c r="E122" s="2" t="s">
        <v>328</v>
      </c>
      <c r="F122" s="9">
        <f t="shared" si="2"/>
        <v>750</v>
      </c>
      <c r="G122" s="57">
        <v>750</v>
      </c>
      <c r="H122" s="10">
        <v>0</v>
      </c>
      <c r="I122" s="47">
        <v>750</v>
      </c>
      <c r="J122" s="47">
        <v>657</v>
      </c>
    </row>
    <row r="123" spans="1:10" ht="18" customHeight="1" x14ac:dyDescent="0.3">
      <c r="A123" s="7">
        <v>130</v>
      </c>
      <c r="B123" s="7">
        <v>758</v>
      </c>
      <c r="C123" s="2" t="s">
        <v>77</v>
      </c>
      <c r="D123" s="2" t="s">
        <v>336</v>
      </c>
      <c r="E123" s="2"/>
      <c r="F123" s="9">
        <f t="shared" si="2"/>
        <v>920</v>
      </c>
      <c r="G123" s="57">
        <v>920</v>
      </c>
      <c r="H123" s="10">
        <v>0</v>
      </c>
      <c r="I123" s="47">
        <v>400</v>
      </c>
      <c r="J123" s="47">
        <v>388.31168831168833</v>
      </c>
    </row>
    <row r="124" spans="1:10" ht="18" customHeight="1" x14ac:dyDescent="0.3">
      <c r="A124" s="7">
        <v>131</v>
      </c>
      <c r="B124" s="7">
        <v>764</v>
      </c>
      <c r="C124" s="2" t="s">
        <v>78</v>
      </c>
      <c r="D124" s="2" t="s">
        <v>337</v>
      </c>
      <c r="E124" s="2"/>
      <c r="F124" s="9">
        <f t="shared" si="2"/>
        <v>425</v>
      </c>
      <c r="G124" s="57">
        <v>425</v>
      </c>
      <c r="H124" s="10">
        <v>0</v>
      </c>
      <c r="I124" s="47">
        <v>425.25</v>
      </c>
      <c r="J124" s="47">
        <v>300</v>
      </c>
    </row>
    <row r="125" spans="1:10" ht="18" customHeight="1" x14ac:dyDescent="0.3">
      <c r="A125" s="7">
        <v>132</v>
      </c>
      <c r="B125" s="7">
        <v>770</v>
      </c>
      <c r="C125" s="2" t="s">
        <v>78</v>
      </c>
      <c r="D125" s="2" t="s">
        <v>257</v>
      </c>
      <c r="E125" s="2"/>
      <c r="F125" s="9">
        <f t="shared" si="2"/>
        <v>850</v>
      </c>
      <c r="G125" s="57">
        <v>850</v>
      </c>
      <c r="H125" s="10">
        <v>0</v>
      </c>
      <c r="I125" s="47">
        <v>425</v>
      </c>
      <c r="J125" s="47">
        <v>294.11764705882354</v>
      </c>
    </row>
    <row r="126" spans="1:10" ht="18" customHeight="1" x14ac:dyDescent="0.3">
      <c r="A126" s="7">
        <v>133</v>
      </c>
      <c r="B126" s="7">
        <v>776</v>
      </c>
      <c r="C126" s="2" t="s">
        <v>78</v>
      </c>
      <c r="D126" s="2" t="s">
        <v>338</v>
      </c>
      <c r="E126" s="2"/>
      <c r="F126" s="9">
        <f t="shared" si="2"/>
        <v>1030</v>
      </c>
      <c r="G126" s="57">
        <v>1030</v>
      </c>
      <c r="H126" s="10">
        <v>0</v>
      </c>
      <c r="I126" s="47">
        <v>189</v>
      </c>
      <c r="J126" s="47">
        <v>61.111111111111114</v>
      </c>
    </row>
    <row r="127" spans="1:10" ht="18" customHeight="1" x14ac:dyDescent="0.3">
      <c r="A127" s="7">
        <v>134</v>
      </c>
      <c r="B127" s="7">
        <v>782</v>
      </c>
      <c r="C127" s="2" t="s">
        <v>79</v>
      </c>
      <c r="D127" s="2"/>
      <c r="E127" s="2" t="s">
        <v>292</v>
      </c>
      <c r="F127" s="9">
        <f t="shared" si="2"/>
        <v>750</v>
      </c>
      <c r="G127" s="57">
        <v>750</v>
      </c>
      <c r="H127" s="10">
        <v>0</v>
      </c>
      <c r="I127" s="47">
        <v>750</v>
      </c>
      <c r="J127" s="47">
        <v>540</v>
      </c>
    </row>
    <row r="128" spans="1:10" ht="18" customHeight="1" x14ac:dyDescent="0.3">
      <c r="A128" s="7">
        <v>135</v>
      </c>
      <c r="B128" s="7">
        <v>788</v>
      </c>
      <c r="C128" s="2" t="s">
        <v>80</v>
      </c>
      <c r="D128" s="2"/>
      <c r="E128" s="2" t="s">
        <v>269</v>
      </c>
      <c r="F128" s="9">
        <f t="shared" si="2"/>
        <v>775</v>
      </c>
      <c r="G128" s="57">
        <v>775</v>
      </c>
      <c r="H128" s="10">
        <v>0</v>
      </c>
      <c r="I128" s="47">
        <v>750</v>
      </c>
      <c r="J128" s="47">
        <v>348</v>
      </c>
    </row>
    <row r="129" spans="1:10" ht="18" customHeight="1" x14ac:dyDescent="0.3">
      <c r="A129" s="7">
        <v>136</v>
      </c>
      <c r="B129" s="7">
        <v>794</v>
      </c>
      <c r="C129" s="2" t="s">
        <v>81</v>
      </c>
      <c r="D129" s="2"/>
      <c r="E129" s="2" t="s">
        <v>269</v>
      </c>
      <c r="F129" s="9">
        <f t="shared" si="2"/>
        <v>1055</v>
      </c>
      <c r="G129" s="57">
        <v>1055</v>
      </c>
      <c r="H129" s="10">
        <v>0</v>
      </c>
      <c r="I129" s="47">
        <v>750</v>
      </c>
      <c r="J129" s="47">
        <v>348</v>
      </c>
    </row>
    <row r="130" spans="1:10" ht="18" customHeight="1" x14ac:dyDescent="0.3">
      <c r="A130" s="7">
        <v>137</v>
      </c>
      <c r="B130" s="7">
        <v>800</v>
      </c>
      <c r="C130" s="2" t="s">
        <v>82</v>
      </c>
      <c r="D130" s="2" t="s">
        <v>278</v>
      </c>
      <c r="E130" s="2"/>
      <c r="F130" s="9">
        <f t="shared" si="2"/>
        <v>1585</v>
      </c>
      <c r="G130" s="57">
        <v>1585</v>
      </c>
      <c r="H130" s="10">
        <v>0</v>
      </c>
      <c r="I130" s="47">
        <v>400</v>
      </c>
      <c r="J130" s="47">
        <v>178.57142857142858</v>
      </c>
    </row>
    <row r="131" spans="1:10" ht="18" customHeight="1" x14ac:dyDescent="0.3">
      <c r="A131" s="7">
        <v>138</v>
      </c>
      <c r="B131" s="7">
        <v>806</v>
      </c>
      <c r="C131" s="2" t="s">
        <v>83</v>
      </c>
      <c r="D131" s="2" t="s">
        <v>339</v>
      </c>
      <c r="E131" s="2"/>
      <c r="F131" s="9">
        <f t="shared" ref="F131:F194" si="3">G131-H131</f>
        <v>452</v>
      </c>
      <c r="G131" s="57">
        <v>452</v>
      </c>
      <c r="H131" s="10">
        <v>0</v>
      </c>
      <c r="I131" s="47">
        <v>451.5</v>
      </c>
      <c r="J131" s="47">
        <v>253.28467153284669</v>
      </c>
    </row>
    <row r="132" spans="1:10" ht="18" customHeight="1" x14ac:dyDescent="0.3">
      <c r="A132" s="7">
        <v>139</v>
      </c>
      <c r="B132" s="7">
        <v>812</v>
      </c>
      <c r="C132" s="2" t="s">
        <v>84</v>
      </c>
      <c r="D132" s="2" t="s">
        <v>523</v>
      </c>
      <c r="E132" s="2"/>
      <c r="F132" s="9">
        <f t="shared" si="3"/>
        <v>718</v>
      </c>
      <c r="G132" s="57">
        <v>718</v>
      </c>
      <c r="H132" s="10">
        <v>0</v>
      </c>
      <c r="I132" s="47">
        <v>717.5</v>
      </c>
      <c r="J132" s="47">
        <v>357.14285714285717</v>
      </c>
    </row>
    <row r="133" spans="1:10" ht="18" customHeight="1" x14ac:dyDescent="0.3">
      <c r="A133" s="7">
        <v>140</v>
      </c>
      <c r="B133" s="7">
        <v>818</v>
      </c>
      <c r="C133" s="2" t="s">
        <v>84</v>
      </c>
      <c r="D133" s="2" t="s">
        <v>263</v>
      </c>
      <c r="E133" s="2"/>
      <c r="F133" s="9">
        <f t="shared" si="3"/>
        <v>368</v>
      </c>
      <c r="G133" s="57">
        <v>368</v>
      </c>
      <c r="H133" s="10">
        <v>0</v>
      </c>
      <c r="I133" s="47">
        <v>368</v>
      </c>
      <c r="J133" s="47">
        <v>281.06508875739644</v>
      </c>
    </row>
    <row r="134" spans="1:10" ht="18" customHeight="1" x14ac:dyDescent="0.3">
      <c r="A134" s="7">
        <v>141</v>
      </c>
      <c r="B134" s="7">
        <v>824</v>
      </c>
      <c r="C134" s="2" t="s">
        <v>85</v>
      </c>
      <c r="D134" s="2" t="s">
        <v>340</v>
      </c>
      <c r="E134" s="2"/>
      <c r="F134" s="9">
        <f t="shared" si="3"/>
        <v>432</v>
      </c>
      <c r="G134" s="57">
        <v>432</v>
      </c>
      <c r="H134" s="10">
        <v>0</v>
      </c>
      <c r="I134" s="47">
        <v>432</v>
      </c>
      <c r="J134" s="47">
        <v>588.23529411764707</v>
      </c>
    </row>
    <row r="135" spans="1:10" ht="18" customHeight="1" x14ac:dyDescent="0.3">
      <c r="A135" s="7">
        <v>142</v>
      </c>
      <c r="B135" s="7">
        <v>830</v>
      </c>
      <c r="C135" s="2" t="s">
        <v>85</v>
      </c>
      <c r="D135" s="2" t="s">
        <v>341</v>
      </c>
      <c r="E135" s="2"/>
      <c r="F135" s="9">
        <f t="shared" si="3"/>
        <v>400</v>
      </c>
      <c r="G135" s="57">
        <v>400</v>
      </c>
      <c r="H135" s="10">
        <v>0</v>
      </c>
      <c r="I135" s="47">
        <v>400</v>
      </c>
      <c r="J135" s="47">
        <v>350.00000000000006</v>
      </c>
    </row>
    <row r="136" spans="1:10" ht="18" customHeight="1" x14ac:dyDescent="0.3">
      <c r="A136" s="7">
        <v>143</v>
      </c>
      <c r="B136" s="7">
        <v>836</v>
      </c>
      <c r="C136" s="2" t="s">
        <v>86</v>
      </c>
      <c r="D136" s="2" t="s">
        <v>272</v>
      </c>
      <c r="E136" s="2"/>
      <c r="F136" s="9">
        <f t="shared" si="3"/>
        <v>845</v>
      </c>
      <c r="G136" s="57">
        <v>845</v>
      </c>
      <c r="H136" s="10">
        <v>0</v>
      </c>
      <c r="I136" s="47">
        <v>400</v>
      </c>
      <c r="J136" s="47">
        <v>217.39130434782609</v>
      </c>
    </row>
    <row r="137" spans="1:10" ht="18" customHeight="1" x14ac:dyDescent="0.3">
      <c r="A137" s="7">
        <v>144</v>
      </c>
      <c r="B137" s="7">
        <v>842</v>
      </c>
      <c r="C137" s="2" t="s">
        <v>87</v>
      </c>
      <c r="D137" s="2" t="s">
        <v>342</v>
      </c>
      <c r="E137" s="2"/>
      <c r="F137" s="9">
        <f t="shared" si="3"/>
        <v>1575</v>
      </c>
      <c r="G137" s="57">
        <v>1575</v>
      </c>
      <c r="H137" s="10">
        <v>0</v>
      </c>
      <c r="I137" s="47">
        <v>315</v>
      </c>
      <c r="J137" s="47">
        <v>433.33333333333331</v>
      </c>
    </row>
    <row r="138" spans="1:10" ht="18" customHeight="1" x14ac:dyDescent="0.3">
      <c r="A138" s="7">
        <v>145</v>
      </c>
      <c r="B138" s="7">
        <v>848</v>
      </c>
      <c r="C138" s="2" t="s">
        <v>87</v>
      </c>
      <c r="D138" s="2" t="s">
        <v>343</v>
      </c>
      <c r="E138" s="2"/>
      <c r="F138" s="9">
        <f t="shared" si="3"/>
        <v>1525</v>
      </c>
      <c r="G138" s="57">
        <v>1525</v>
      </c>
      <c r="H138" s="10">
        <v>0</v>
      </c>
      <c r="I138" s="47">
        <v>304.5</v>
      </c>
      <c r="J138" s="47">
        <v>126.58227848101265</v>
      </c>
    </row>
    <row r="139" spans="1:10" ht="18" customHeight="1" x14ac:dyDescent="0.3">
      <c r="A139" s="7">
        <v>146</v>
      </c>
      <c r="B139" s="7">
        <v>854</v>
      </c>
      <c r="C139" s="2" t="s">
        <v>87</v>
      </c>
      <c r="D139" s="2" t="s">
        <v>344</v>
      </c>
      <c r="E139" s="2"/>
      <c r="F139" s="9">
        <f t="shared" si="3"/>
        <v>312</v>
      </c>
      <c r="G139" s="57">
        <v>312</v>
      </c>
      <c r="H139" s="10">
        <v>0</v>
      </c>
      <c r="I139" s="47">
        <v>312</v>
      </c>
      <c r="J139" s="47">
        <v>416.66666666666669</v>
      </c>
    </row>
    <row r="140" spans="1:10" ht="18" customHeight="1" x14ac:dyDescent="0.3">
      <c r="A140" s="7">
        <v>147</v>
      </c>
      <c r="B140" s="7">
        <v>860</v>
      </c>
      <c r="C140" s="2" t="s">
        <v>87</v>
      </c>
      <c r="D140" s="2" t="s">
        <v>486</v>
      </c>
      <c r="E140" s="2"/>
      <c r="F140" s="9">
        <f t="shared" si="3"/>
        <v>3060</v>
      </c>
      <c r="G140" s="57">
        <v>3060</v>
      </c>
      <c r="H140" s="10">
        <v>0</v>
      </c>
      <c r="I140" s="47">
        <v>306</v>
      </c>
      <c r="J140" s="47">
        <v>346.15384615384613</v>
      </c>
    </row>
    <row r="141" spans="1:10" ht="18" customHeight="1" x14ac:dyDescent="0.3">
      <c r="A141" s="7">
        <v>148</v>
      </c>
      <c r="B141" s="7">
        <v>866</v>
      </c>
      <c r="C141" s="2" t="s">
        <v>87</v>
      </c>
      <c r="D141" s="2"/>
      <c r="E141" s="2" t="s">
        <v>345</v>
      </c>
      <c r="F141" s="9">
        <f t="shared" si="3"/>
        <v>14845</v>
      </c>
      <c r="G141" s="57">
        <v>14845</v>
      </c>
      <c r="H141" s="10">
        <v>0</v>
      </c>
      <c r="I141" s="47">
        <v>750</v>
      </c>
      <c r="J141" s="47">
        <v>969</v>
      </c>
    </row>
    <row r="142" spans="1:10" ht="18" customHeight="1" x14ac:dyDescent="0.3">
      <c r="A142" s="7">
        <v>149</v>
      </c>
      <c r="B142" s="7">
        <v>872</v>
      </c>
      <c r="C142" s="2" t="s">
        <v>88</v>
      </c>
      <c r="D142" s="2" t="s">
        <v>263</v>
      </c>
      <c r="E142" s="2"/>
      <c r="F142" s="9">
        <f t="shared" si="3"/>
        <v>368</v>
      </c>
      <c r="G142" s="57">
        <v>368</v>
      </c>
      <c r="H142" s="10">
        <v>0</v>
      </c>
      <c r="I142" s="47">
        <v>368</v>
      </c>
      <c r="J142" s="47">
        <v>281.06508875739644</v>
      </c>
    </row>
    <row r="143" spans="1:10" ht="18" customHeight="1" x14ac:dyDescent="0.3">
      <c r="A143" s="7">
        <v>150</v>
      </c>
      <c r="B143" s="7">
        <v>878</v>
      </c>
      <c r="C143" s="2" t="s">
        <v>89</v>
      </c>
      <c r="D143" s="2" t="s">
        <v>251</v>
      </c>
      <c r="E143" s="2"/>
      <c r="F143" s="9">
        <f t="shared" si="3"/>
        <v>425</v>
      </c>
      <c r="G143" s="57">
        <v>425</v>
      </c>
      <c r="H143" s="10">
        <v>0</v>
      </c>
      <c r="I143" s="47">
        <v>425.25</v>
      </c>
      <c r="J143" s="47">
        <v>205.47945205479454</v>
      </c>
    </row>
    <row r="144" spans="1:10" ht="18" customHeight="1" x14ac:dyDescent="0.3">
      <c r="A144" s="7">
        <v>151</v>
      </c>
      <c r="B144" s="7">
        <v>884</v>
      </c>
      <c r="C144" s="2" t="s">
        <v>89</v>
      </c>
      <c r="D144" s="2" t="s">
        <v>273</v>
      </c>
      <c r="E144" s="2"/>
      <c r="F144" s="9">
        <f t="shared" si="3"/>
        <v>715</v>
      </c>
      <c r="G144" s="57">
        <v>715</v>
      </c>
      <c r="H144" s="10">
        <v>0</v>
      </c>
      <c r="I144" s="47">
        <v>596</v>
      </c>
      <c r="J144" s="47">
        <v>306.12244897959187</v>
      </c>
    </row>
    <row r="145" spans="1:10" ht="18" customHeight="1" x14ac:dyDescent="0.3">
      <c r="A145" s="7">
        <v>152</v>
      </c>
      <c r="B145" s="7">
        <v>890</v>
      </c>
      <c r="C145" s="2" t="s">
        <v>90</v>
      </c>
      <c r="D145" s="2" t="s">
        <v>339</v>
      </c>
      <c r="E145" s="2"/>
      <c r="F145" s="9">
        <f t="shared" si="3"/>
        <v>1735</v>
      </c>
      <c r="G145" s="57">
        <v>1735</v>
      </c>
      <c r="H145" s="10">
        <v>0</v>
      </c>
      <c r="I145" s="47">
        <v>451.5</v>
      </c>
      <c r="J145" s="47">
        <v>253.28467153284669</v>
      </c>
    </row>
    <row r="146" spans="1:10" ht="18" customHeight="1" x14ac:dyDescent="0.3">
      <c r="A146" s="7">
        <v>153</v>
      </c>
      <c r="B146" s="7">
        <v>896</v>
      </c>
      <c r="C146" s="2" t="s">
        <v>91</v>
      </c>
      <c r="D146" s="2"/>
      <c r="E146" s="2" t="s">
        <v>346</v>
      </c>
      <c r="F146" s="9">
        <f t="shared" si="3"/>
        <v>750</v>
      </c>
      <c r="G146" s="57">
        <v>750</v>
      </c>
      <c r="H146" s="10">
        <v>0</v>
      </c>
      <c r="I146" s="47">
        <v>750</v>
      </c>
      <c r="J146" s="47">
        <v>358</v>
      </c>
    </row>
    <row r="147" spans="1:10" ht="18" customHeight="1" x14ac:dyDescent="0.3">
      <c r="A147" s="7">
        <v>154</v>
      </c>
      <c r="B147" s="7">
        <v>902</v>
      </c>
      <c r="C147" s="2" t="s">
        <v>92</v>
      </c>
      <c r="D147" s="2"/>
      <c r="E147" s="2" t="s">
        <v>269</v>
      </c>
      <c r="F147" s="9">
        <f t="shared" si="3"/>
        <v>750</v>
      </c>
      <c r="G147" s="57">
        <v>750</v>
      </c>
      <c r="H147" s="10">
        <v>0</v>
      </c>
      <c r="I147" s="47">
        <v>750</v>
      </c>
      <c r="J147" s="47">
        <v>348</v>
      </c>
    </row>
    <row r="148" spans="1:10" ht="18" customHeight="1" x14ac:dyDescent="0.3">
      <c r="A148" s="7">
        <v>155</v>
      </c>
      <c r="B148" s="7">
        <v>908</v>
      </c>
      <c r="C148" s="2" t="s">
        <v>93</v>
      </c>
      <c r="D148" s="2" t="s">
        <v>347</v>
      </c>
      <c r="E148" s="2"/>
      <c r="F148" s="9">
        <f t="shared" si="3"/>
        <v>440</v>
      </c>
      <c r="G148" s="57">
        <v>440</v>
      </c>
      <c r="H148" s="10">
        <v>0</v>
      </c>
      <c r="I148" s="47">
        <v>400</v>
      </c>
      <c r="J148" s="47">
        <v>107.66961651917404</v>
      </c>
    </row>
    <row r="149" spans="1:10" ht="18" customHeight="1" x14ac:dyDescent="0.3">
      <c r="A149" s="7">
        <v>156</v>
      </c>
      <c r="B149" s="7">
        <v>914</v>
      </c>
      <c r="C149" s="2" t="s">
        <v>94</v>
      </c>
      <c r="D149" s="2" t="s">
        <v>348</v>
      </c>
      <c r="E149" s="2"/>
      <c r="F149" s="9">
        <f t="shared" si="3"/>
        <v>810</v>
      </c>
      <c r="G149" s="57">
        <v>810</v>
      </c>
      <c r="H149" s="10">
        <v>0</v>
      </c>
      <c r="I149" s="47">
        <v>400</v>
      </c>
      <c r="J149" s="47">
        <v>388.29787234042556</v>
      </c>
    </row>
    <row r="150" spans="1:10" ht="18" customHeight="1" x14ac:dyDescent="0.3">
      <c r="A150" s="7">
        <v>157</v>
      </c>
      <c r="B150" s="7">
        <v>920</v>
      </c>
      <c r="C150" s="2" t="s">
        <v>95</v>
      </c>
      <c r="D150" s="2" t="s">
        <v>487</v>
      </c>
      <c r="E150" s="2"/>
      <c r="F150" s="9">
        <f t="shared" si="3"/>
        <v>718</v>
      </c>
      <c r="G150" s="57">
        <v>718</v>
      </c>
      <c r="H150" s="10">
        <v>0</v>
      </c>
      <c r="I150" s="47">
        <v>718</v>
      </c>
      <c r="J150" s="47">
        <v>357.14285714285717</v>
      </c>
    </row>
    <row r="151" spans="1:10" ht="18" customHeight="1" x14ac:dyDescent="0.3">
      <c r="A151" s="7">
        <v>158</v>
      </c>
      <c r="B151" s="7">
        <v>926</v>
      </c>
      <c r="C151" s="2" t="s">
        <v>96</v>
      </c>
      <c r="D151" s="2" t="s">
        <v>297</v>
      </c>
      <c r="E151" s="2"/>
      <c r="F151" s="9">
        <f t="shared" si="3"/>
        <v>400</v>
      </c>
      <c r="G151" s="57">
        <v>400</v>
      </c>
      <c r="H151" s="10">
        <v>0</v>
      </c>
      <c r="I151" s="47">
        <v>400</v>
      </c>
      <c r="J151" s="47">
        <v>44.247787610619476</v>
      </c>
    </row>
    <row r="152" spans="1:10" ht="18" customHeight="1" x14ac:dyDescent="0.3">
      <c r="A152" s="7">
        <v>159</v>
      </c>
      <c r="B152" s="7">
        <v>932</v>
      </c>
      <c r="C152" s="2" t="s">
        <v>96</v>
      </c>
      <c r="D152" s="2"/>
      <c r="E152" s="2" t="s">
        <v>313</v>
      </c>
      <c r="F152" s="9">
        <f t="shared" si="3"/>
        <v>1200</v>
      </c>
      <c r="G152" s="57">
        <v>1200</v>
      </c>
      <c r="H152" s="10">
        <v>0</v>
      </c>
      <c r="I152" s="47">
        <v>750</v>
      </c>
      <c r="J152" s="47">
        <v>398</v>
      </c>
    </row>
    <row r="153" spans="1:10" ht="18" customHeight="1" x14ac:dyDescent="0.3">
      <c r="A153" s="7">
        <v>160</v>
      </c>
      <c r="B153" s="7">
        <v>938</v>
      </c>
      <c r="C153" s="2" t="s">
        <v>97</v>
      </c>
      <c r="D153" s="2" t="s">
        <v>315</v>
      </c>
      <c r="E153" s="2"/>
      <c r="F153" s="9">
        <f t="shared" si="3"/>
        <v>302</v>
      </c>
      <c r="G153" s="57">
        <v>302</v>
      </c>
      <c r="H153" s="10">
        <v>0</v>
      </c>
      <c r="I153" s="47">
        <v>302</v>
      </c>
      <c r="J153" s="47">
        <v>225.80645161290323</v>
      </c>
    </row>
    <row r="154" spans="1:10" ht="18" customHeight="1" x14ac:dyDescent="0.3">
      <c r="A154" s="7">
        <v>161</v>
      </c>
      <c r="B154" s="7">
        <v>944</v>
      </c>
      <c r="C154" s="2" t="s">
        <v>562</v>
      </c>
      <c r="D154" s="2" t="s">
        <v>279</v>
      </c>
      <c r="E154" s="2"/>
      <c r="F154" s="9">
        <f t="shared" si="3"/>
        <v>718</v>
      </c>
      <c r="G154" s="57">
        <v>718</v>
      </c>
      <c r="H154" s="10">
        <v>0</v>
      </c>
      <c r="I154" s="47">
        <v>718</v>
      </c>
      <c r="J154" s="47">
        <v>385</v>
      </c>
    </row>
    <row r="155" spans="1:10" ht="18" customHeight="1" x14ac:dyDescent="0.3">
      <c r="A155" s="7">
        <v>162</v>
      </c>
      <c r="B155" s="7">
        <v>950</v>
      </c>
      <c r="C155" s="2" t="s">
        <v>98</v>
      </c>
      <c r="D155" s="2" t="s">
        <v>253</v>
      </c>
      <c r="E155" s="2"/>
      <c r="F155" s="9">
        <f t="shared" si="3"/>
        <v>1085</v>
      </c>
      <c r="G155" s="57">
        <v>1085</v>
      </c>
      <c r="H155" s="10">
        <v>0</v>
      </c>
      <c r="I155" s="47">
        <v>360</v>
      </c>
      <c r="J155" s="47">
        <v>1106.7415730337079</v>
      </c>
    </row>
    <row r="156" spans="1:10" ht="18" customHeight="1" x14ac:dyDescent="0.3">
      <c r="A156" s="7">
        <v>163</v>
      </c>
      <c r="B156" s="7">
        <v>956</v>
      </c>
      <c r="C156" s="2" t="s">
        <v>99</v>
      </c>
      <c r="D156" s="2" t="s">
        <v>320</v>
      </c>
      <c r="E156" s="2"/>
      <c r="F156" s="9">
        <f t="shared" si="3"/>
        <v>4740</v>
      </c>
      <c r="G156" s="57">
        <v>4740</v>
      </c>
      <c r="H156" s="10">
        <v>0</v>
      </c>
      <c r="I156" s="47">
        <v>216</v>
      </c>
      <c r="J156" s="47">
        <v>98.958333333333343</v>
      </c>
    </row>
    <row r="157" spans="1:10" ht="18" customHeight="1" x14ac:dyDescent="0.3">
      <c r="A157" s="7">
        <v>164</v>
      </c>
      <c r="B157" s="7">
        <v>962</v>
      </c>
      <c r="C157" s="2" t="s">
        <v>100</v>
      </c>
      <c r="D157" s="2"/>
      <c r="E157" s="2" t="s">
        <v>346</v>
      </c>
      <c r="F157" s="9">
        <f t="shared" si="3"/>
        <v>42775</v>
      </c>
      <c r="G157" s="57">
        <v>42775</v>
      </c>
      <c r="H157" s="10">
        <v>0</v>
      </c>
      <c r="I157" s="47">
        <v>750</v>
      </c>
      <c r="J157" s="47">
        <v>601</v>
      </c>
    </row>
    <row r="158" spans="1:10" ht="18" customHeight="1" x14ac:dyDescent="0.3">
      <c r="A158" s="7">
        <v>165</v>
      </c>
      <c r="B158" s="7">
        <v>994</v>
      </c>
      <c r="C158" s="2" t="s">
        <v>101</v>
      </c>
      <c r="D158" s="2" t="s">
        <v>349</v>
      </c>
      <c r="E158" s="2"/>
      <c r="F158" s="9">
        <f t="shared" si="3"/>
        <v>750</v>
      </c>
      <c r="G158" s="57">
        <v>750</v>
      </c>
      <c r="H158" s="10">
        <v>0</v>
      </c>
      <c r="I158" s="47">
        <v>360</v>
      </c>
      <c r="J158" s="47">
        <v>443.69369369369366</v>
      </c>
    </row>
    <row r="159" spans="1:10" ht="18" customHeight="1" x14ac:dyDescent="0.3">
      <c r="A159" s="7">
        <v>167</v>
      </c>
      <c r="B159" s="7">
        <v>1000</v>
      </c>
      <c r="C159" s="2" t="s">
        <v>101</v>
      </c>
      <c r="D159" s="2" t="s">
        <v>350</v>
      </c>
      <c r="E159" s="2"/>
      <c r="F159" s="9">
        <f t="shared" si="3"/>
        <v>905</v>
      </c>
      <c r="G159" s="57">
        <v>905</v>
      </c>
      <c r="H159" s="10">
        <v>0</v>
      </c>
      <c r="I159" s="47">
        <v>451.5</v>
      </c>
      <c r="J159" s="47">
        <v>428.57142857142861</v>
      </c>
    </row>
    <row r="160" spans="1:10" ht="18" customHeight="1" x14ac:dyDescent="0.3">
      <c r="A160" s="7">
        <v>168</v>
      </c>
      <c r="B160" s="7">
        <v>1006</v>
      </c>
      <c r="C160" s="2" t="s">
        <v>101</v>
      </c>
      <c r="D160" s="2" t="s">
        <v>297</v>
      </c>
      <c r="E160" s="2"/>
      <c r="F160" s="9">
        <f t="shared" si="3"/>
        <v>1645</v>
      </c>
      <c r="G160" s="57">
        <v>1645</v>
      </c>
      <c r="H160" s="10">
        <v>0</v>
      </c>
      <c r="I160" s="47">
        <v>400</v>
      </c>
      <c r="J160" s="47">
        <v>44.247787610619476</v>
      </c>
    </row>
    <row r="161" spans="1:10" ht="18" customHeight="1" x14ac:dyDescent="0.3">
      <c r="A161" s="7">
        <v>169</v>
      </c>
      <c r="B161" s="7">
        <v>1012</v>
      </c>
      <c r="C161" s="2" t="s">
        <v>102</v>
      </c>
      <c r="D161" s="2" t="s">
        <v>351</v>
      </c>
      <c r="E161" s="2"/>
      <c r="F161" s="9">
        <f t="shared" si="3"/>
        <v>990</v>
      </c>
      <c r="G161" s="57">
        <v>990</v>
      </c>
      <c r="H161" s="10">
        <v>0</v>
      </c>
      <c r="I161" s="47">
        <v>330</v>
      </c>
      <c r="J161" s="47">
        <v>153.84615384615384</v>
      </c>
    </row>
    <row r="162" spans="1:10" ht="18" customHeight="1" x14ac:dyDescent="0.3">
      <c r="A162" s="7">
        <v>170</v>
      </c>
      <c r="B162" s="7">
        <v>1018</v>
      </c>
      <c r="C162" s="2" t="s">
        <v>102</v>
      </c>
      <c r="D162" s="2" t="s">
        <v>352</v>
      </c>
      <c r="E162" s="2"/>
      <c r="F162" s="9">
        <f t="shared" si="3"/>
        <v>10205</v>
      </c>
      <c r="G162" s="57">
        <v>10205</v>
      </c>
      <c r="H162" s="10">
        <v>0</v>
      </c>
      <c r="I162" s="47">
        <v>360</v>
      </c>
      <c r="J162" s="47">
        <v>471.29186602870817</v>
      </c>
    </row>
    <row r="163" spans="1:10" ht="18" customHeight="1" x14ac:dyDescent="0.3">
      <c r="A163" s="7">
        <v>171</v>
      </c>
      <c r="B163" s="7">
        <v>1024</v>
      </c>
      <c r="C163" s="2" t="s">
        <v>102</v>
      </c>
      <c r="D163" s="2"/>
      <c r="E163" s="2" t="s">
        <v>327</v>
      </c>
      <c r="F163" s="9">
        <f t="shared" si="3"/>
        <v>750</v>
      </c>
      <c r="G163" s="57">
        <v>750</v>
      </c>
      <c r="H163" s="10">
        <v>0</v>
      </c>
      <c r="I163" s="47">
        <v>750</v>
      </c>
      <c r="J163" s="47">
        <v>462</v>
      </c>
    </row>
    <row r="164" spans="1:10" ht="18" customHeight="1" x14ac:dyDescent="0.3">
      <c r="A164" s="7">
        <v>172</v>
      </c>
      <c r="B164" s="7">
        <v>1030</v>
      </c>
      <c r="C164" s="2" t="s">
        <v>102</v>
      </c>
      <c r="D164" s="2"/>
      <c r="E164" s="2" t="s">
        <v>328</v>
      </c>
      <c r="F164" s="9">
        <f t="shared" si="3"/>
        <v>750</v>
      </c>
      <c r="G164" s="57">
        <v>750</v>
      </c>
      <c r="H164" s="10">
        <v>0</v>
      </c>
      <c r="I164" s="47">
        <v>750</v>
      </c>
      <c r="J164" s="47">
        <v>657</v>
      </c>
    </row>
    <row r="165" spans="1:10" ht="18" customHeight="1" x14ac:dyDescent="0.3">
      <c r="A165" s="7">
        <v>173</v>
      </c>
      <c r="B165" s="7">
        <v>1036</v>
      </c>
      <c r="C165" s="2" t="s">
        <v>102</v>
      </c>
      <c r="D165" s="2"/>
      <c r="E165" s="2" t="s">
        <v>353</v>
      </c>
      <c r="F165" s="9">
        <f t="shared" si="3"/>
        <v>750</v>
      </c>
      <c r="G165" s="57">
        <v>750</v>
      </c>
      <c r="H165" s="10">
        <v>0</v>
      </c>
      <c r="I165" s="47">
        <v>750</v>
      </c>
      <c r="J165" s="47">
        <v>1202</v>
      </c>
    </row>
    <row r="166" spans="1:10" ht="18" customHeight="1" x14ac:dyDescent="0.3">
      <c r="A166" s="7">
        <v>174</v>
      </c>
      <c r="B166" s="7">
        <v>1042</v>
      </c>
      <c r="C166" s="2" t="s">
        <v>103</v>
      </c>
      <c r="D166" s="2" t="s">
        <v>355</v>
      </c>
      <c r="E166" s="2"/>
      <c r="F166" s="9">
        <f t="shared" si="3"/>
        <v>6175</v>
      </c>
      <c r="G166" s="57">
        <v>6175</v>
      </c>
      <c r="H166" s="10">
        <v>0</v>
      </c>
      <c r="I166" s="47">
        <v>360</v>
      </c>
      <c r="J166" s="47">
        <v>652.31788079470198</v>
      </c>
    </row>
    <row r="167" spans="1:10" ht="18" customHeight="1" x14ac:dyDescent="0.3">
      <c r="A167" s="7">
        <v>175</v>
      </c>
      <c r="B167" s="7">
        <v>1053</v>
      </c>
      <c r="C167" s="2" t="s">
        <v>103</v>
      </c>
      <c r="D167" s="2" t="s">
        <v>354</v>
      </c>
      <c r="E167" s="2"/>
      <c r="F167" s="9">
        <f t="shared" si="3"/>
        <v>1765</v>
      </c>
      <c r="G167" s="57">
        <v>1765</v>
      </c>
      <c r="H167" s="10">
        <v>0</v>
      </c>
      <c r="I167" s="47">
        <v>441</v>
      </c>
      <c r="J167" s="47">
        <v>352.11267605633805</v>
      </c>
    </row>
    <row r="168" spans="1:10" ht="18" customHeight="1" x14ac:dyDescent="0.3">
      <c r="A168" s="7">
        <v>176</v>
      </c>
      <c r="B168" s="7">
        <v>1063</v>
      </c>
      <c r="C168" s="2" t="s">
        <v>103</v>
      </c>
      <c r="D168" s="2" t="s">
        <v>536</v>
      </c>
      <c r="E168" s="2"/>
      <c r="F168" s="9">
        <f t="shared" si="3"/>
        <v>2872</v>
      </c>
      <c r="G168" s="57">
        <v>2872</v>
      </c>
      <c r="H168" s="10">
        <v>0</v>
      </c>
      <c r="I168" s="47">
        <v>718</v>
      </c>
      <c r="J168" s="47">
        <v>477.77777777777777</v>
      </c>
    </row>
    <row r="169" spans="1:10" ht="18" customHeight="1" x14ac:dyDescent="0.3">
      <c r="A169" s="7">
        <v>177</v>
      </c>
      <c r="B169" s="7">
        <v>1082</v>
      </c>
      <c r="C169" s="2" t="s">
        <v>104</v>
      </c>
      <c r="D169" s="2" t="s">
        <v>356</v>
      </c>
      <c r="E169" s="2"/>
      <c r="F169" s="9">
        <f t="shared" si="3"/>
        <v>4955</v>
      </c>
      <c r="G169" s="57">
        <v>4955</v>
      </c>
      <c r="H169" s="10">
        <v>0</v>
      </c>
      <c r="I169" s="47">
        <v>360</v>
      </c>
      <c r="J169" s="47">
        <v>184.8030018761726</v>
      </c>
    </row>
    <row r="170" spans="1:10" ht="18" customHeight="1" x14ac:dyDescent="0.3">
      <c r="A170" s="7">
        <v>178</v>
      </c>
      <c r="B170" s="7">
        <v>1088</v>
      </c>
      <c r="C170" s="2" t="s">
        <v>104</v>
      </c>
      <c r="D170" s="2" t="s">
        <v>357</v>
      </c>
      <c r="E170" s="2"/>
      <c r="F170" s="9">
        <f t="shared" si="3"/>
        <v>1080</v>
      </c>
      <c r="G170" s="57">
        <v>1080</v>
      </c>
      <c r="H170" s="10">
        <v>0</v>
      </c>
      <c r="I170" s="47">
        <v>360</v>
      </c>
      <c r="J170" s="47">
        <v>373.10606060606057</v>
      </c>
    </row>
    <row r="171" spans="1:10" ht="18" customHeight="1" x14ac:dyDescent="0.3">
      <c r="A171" s="7">
        <v>179</v>
      </c>
      <c r="B171" s="7">
        <v>1100</v>
      </c>
      <c r="C171" s="2" t="s">
        <v>104</v>
      </c>
      <c r="D171" s="2" t="s">
        <v>358</v>
      </c>
      <c r="E171" s="2"/>
      <c r="F171" s="9">
        <f t="shared" si="3"/>
        <v>2520</v>
      </c>
      <c r="G171" s="57">
        <v>2520</v>
      </c>
      <c r="H171" s="10">
        <v>0</v>
      </c>
      <c r="I171" s="47">
        <v>360</v>
      </c>
      <c r="J171" s="47">
        <v>327.24252491694352</v>
      </c>
    </row>
    <row r="172" spans="1:10" ht="18" customHeight="1" x14ac:dyDescent="0.3">
      <c r="A172" s="7">
        <v>180</v>
      </c>
      <c r="B172" s="7">
        <v>1106</v>
      </c>
      <c r="C172" s="2" t="s">
        <v>104</v>
      </c>
      <c r="D172" s="2" t="s">
        <v>359</v>
      </c>
      <c r="E172" s="2"/>
      <c r="F172" s="9">
        <f t="shared" si="3"/>
        <v>4680</v>
      </c>
      <c r="G172" s="57">
        <v>4680</v>
      </c>
      <c r="H172" s="10">
        <v>0</v>
      </c>
      <c r="I172" s="47">
        <v>360</v>
      </c>
      <c r="J172" s="47">
        <v>168.08873720136518</v>
      </c>
    </row>
    <row r="173" spans="1:10" ht="18" customHeight="1" x14ac:dyDescent="0.3">
      <c r="A173" s="7">
        <v>181</v>
      </c>
      <c r="B173" s="7">
        <v>1112</v>
      </c>
      <c r="C173" s="2" t="s">
        <v>104</v>
      </c>
      <c r="D173" s="2"/>
      <c r="E173" s="2" t="s">
        <v>360</v>
      </c>
      <c r="F173" s="9">
        <f t="shared" si="3"/>
        <v>750</v>
      </c>
      <c r="G173" s="57">
        <v>750</v>
      </c>
      <c r="H173" s="10">
        <v>0</v>
      </c>
      <c r="I173" s="47">
        <v>750</v>
      </c>
      <c r="J173" s="60">
        <v>463</v>
      </c>
    </row>
    <row r="174" spans="1:10" ht="18" customHeight="1" x14ac:dyDescent="0.3">
      <c r="A174" s="7">
        <v>182</v>
      </c>
      <c r="B174" s="7">
        <v>1118</v>
      </c>
      <c r="C174" s="2" t="s">
        <v>105</v>
      </c>
      <c r="D174" s="2" t="s">
        <v>565</v>
      </c>
      <c r="E174" s="2"/>
      <c r="F174" s="9">
        <f t="shared" si="3"/>
        <v>5400</v>
      </c>
      <c r="G174" s="57">
        <v>5400</v>
      </c>
      <c r="H174" s="10">
        <v>0</v>
      </c>
      <c r="I174" s="47">
        <v>2052</v>
      </c>
      <c r="J174" s="47">
        <v>2052</v>
      </c>
    </row>
    <row r="175" spans="1:10" ht="18" customHeight="1" x14ac:dyDescent="0.3">
      <c r="A175" s="7">
        <v>183</v>
      </c>
      <c r="B175" s="7">
        <v>1130</v>
      </c>
      <c r="C175" s="2" t="s">
        <v>105</v>
      </c>
      <c r="D175" s="2" t="s">
        <v>361</v>
      </c>
      <c r="E175" s="2"/>
      <c r="F175" s="9">
        <f t="shared" si="3"/>
        <v>1800</v>
      </c>
      <c r="G175" s="57">
        <v>1800</v>
      </c>
      <c r="H175" s="10">
        <v>0</v>
      </c>
      <c r="I175" s="47">
        <v>360</v>
      </c>
      <c r="J175" s="47">
        <v>1231.25</v>
      </c>
    </row>
    <row r="176" spans="1:10" ht="18" customHeight="1" x14ac:dyDescent="0.3">
      <c r="A176" s="7">
        <v>184</v>
      </c>
      <c r="B176" s="7">
        <v>1136</v>
      </c>
      <c r="C176" s="2" t="s">
        <v>105</v>
      </c>
      <c r="D176" s="2" t="s">
        <v>362</v>
      </c>
      <c r="E176" s="2"/>
      <c r="F176" s="9">
        <f t="shared" si="3"/>
        <v>7200</v>
      </c>
      <c r="G176" s="57">
        <v>7200</v>
      </c>
      <c r="H176" s="10">
        <v>0</v>
      </c>
      <c r="I176" s="47">
        <v>360</v>
      </c>
      <c r="J176" s="47">
        <v>340.83044982698959</v>
      </c>
    </row>
    <row r="177" spans="1:10" ht="18" customHeight="1" x14ac:dyDescent="0.3">
      <c r="A177" s="7">
        <v>185</v>
      </c>
      <c r="B177" s="7">
        <v>1148</v>
      </c>
      <c r="C177" s="2" t="s">
        <v>105</v>
      </c>
      <c r="D177" s="2" t="s">
        <v>363</v>
      </c>
      <c r="E177" s="2"/>
      <c r="F177" s="9">
        <f t="shared" si="3"/>
        <v>5400</v>
      </c>
      <c r="G177" s="57">
        <v>5400</v>
      </c>
      <c r="H177" s="10">
        <v>0</v>
      </c>
      <c r="I177" s="47">
        <v>360</v>
      </c>
      <c r="J177" s="47">
        <v>381.7829457364341</v>
      </c>
    </row>
    <row r="178" spans="1:10" ht="18" customHeight="1" x14ac:dyDescent="0.3">
      <c r="A178" s="7">
        <v>186</v>
      </c>
      <c r="B178" s="7">
        <v>1154</v>
      </c>
      <c r="C178" s="2" t="s">
        <v>105</v>
      </c>
      <c r="D178" s="2" t="s">
        <v>364</v>
      </c>
      <c r="E178" s="2"/>
      <c r="F178" s="9">
        <f t="shared" si="3"/>
        <v>3600</v>
      </c>
      <c r="G178" s="57">
        <v>3600</v>
      </c>
      <c r="H178" s="10">
        <v>0</v>
      </c>
      <c r="I178" s="47">
        <v>360</v>
      </c>
      <c r="J178" s="47">
        <v>781.74603174603169</v>
      </c>
    </row>
    <row r="179" spans="1:10" ht="18" customHeight="1" x14ac:dyDescent="0.3">
      <c r="A179" s="7">
        <v>187</v>
      </c>
      <c r="B179" s="7">
        <v>1160</v>
      </c>
      <c r="C179" s="2" t="s">
        <v>105</v>
      </c>
      <c r="D179" s="2"/>
      <c r="E179" s="2" t="s">
        <v>365</v>
      </c>
      <c r="F179" s="9">
        <f t="shared" si="3"/>
        <v>8485</v>
      </c>
      <c r="G179" s="57">
        <v>8485</v>
      </c>
      <c r="H179" s="10">
        <v>0</v>
      </c>
      <c r="I179" s="47">
        <v>750</v>
      </c>
      <c r="J179" s="60"/>
    </row>
    <row r="180" spans="1:10" ht="18" customHeight="1" x14ac:dyDescent="0.3">
      <c r="A180" s="7">
        <v>188</v>
      </c>
      <c r="B180" s="7">
        <v>1166</v>
      </c>
      <c r="C180" s="2" t="s">
        <v>106</v>
      </c>
      <c r="D180" s="2" t="s">
        <v>298</v>
      </c>
      <c r="E180" s="2"/>
      <c r="F180" s="9">
        <f t="shared" si="3"/>
        <v>1510</v>
      </c>
      <c r="G180" s="57">
        <v>1510</v>
      </c>
      <c r="H180" s="10">
        <v>0</v>
      </c>
      <c r="I180" s="47">
        <v>400</v>
      </c>
      <c r="J180" s="47">
        <v>507.04225352112678</v>
      </c>
    </row>
    <row r="181" spans="1:10" ht="18" customHeight="1" x14ac:dyDescent="0.3">
      <c r="A181" s="7">
        <v>189</v>
      </c>
      <c r="B181" s="7">
        <v>1172</v>
      </c>
      <c r="C181" s="2" t="s">
        <v>107</v>
      </c>
      <c r="D181" s="2" t="s">
        <v>366</v>
      </c>
      <c r="E181" s="2"/>
      <c r="F181" s="9">
        <f t="shared" si="3"/>
        <v>368</v>
      </c>
      <c r="G181" s="57">
        <v>368</v>
      </c>
      <c r="H181" s="10">
        <v>0</v>
      </c>
      <c r="I181" s="47">
        <v>368</v>
      </c>
      <c r="J181" s="47">
        <v>281.06508875739644</v>
      </c>
    </row>
    <row r="182" spans="1:10" ht="18" customHeight="1" x14ac:dyDescent="0.3">
      <c r="A182" s="7">
        <v>190</v>
      </c>
      <c r="B182" s="7">
        <v>1178</v>
      </c>
      <c r="C182" s="59" t="s">
        <v>108</v>
      </c>
      <c r="D182" s="2" t="s">
        <v>273</v>
      </c>
      <c r="E182" s="2"/>
      <c r="F182" s="9">
        <f t="shared" si="3"/>
        <v>1190</v>
      </c>
      <c r="G182" s="57">
        <v>1190</v>
      </c>
      <c r="H182" s="10">
        <v>0</v>
      </c>
      <c r="I182" s="47">
        <v>596</v>
      </c>
      <c r="J182" s="47">
        <v>306.12244897959187</v>
      </c>
    </row>
    <row r="183" spans="1:10" ht="18" customHeight="1" x14ac:dyDescent="0.3">
      <c r="A183" s="7">
        <v>191</v>
      </c>
      <c r="B183" s="7">
        <v>1184</v>
      </c>
      <c r="C183" s="2" t="s">
        <v>108</v>
      </c>
      <c r="D183" s="2" t="s">
        <v>251</v>
      </c>
      <c r="E183" s="2"/>
      <c r="F183" s="9">
        <f t="shared" si="3"/>
        <v>3745</v>
      </c>
      <c r="G183" s="57">
        <v>3745</v>
      </c>
      <c r="H183" s="10">
        <v>0</v>
      </c>
      <c r="I183" s="47">
        <v>425.25</v>
      </c>
      <c r="J183" s="47">
        <v>205.47945205479454</v>
      </c>
    </row>
    <row r="184" spans="1:10" ht="18" customHeight="1" x14ac:dyDescent="0.3">
      <c r="A184" s="7">
        <v>192</v>
      </c>
      <c r="B184" s="7">
        <v>1190</v>
      </c>
      <c r="C184" s="2" t="s">
        <v>109</v>
      </c>
      <c r="D184" s="2" t="s">
        <v>255</v>
      </c>
      <c r="E184" s="2"/>
      <c r="F184" s="9">
        <f t="shared" si="3"/>
        <v>4755</v>
      </c>
      <c r="G184" s="57">
        <v>4755</v>
      </c>
      <c r="H184" s="10">
        <v>0</v>
      </c>
      <c r="I184" s="47">
        <v>400</v>
      </c>
      <c r="J184" s="47">
        <v>270.27027027027026</v>
      </c>
    </row>
    <row r="185" spans="1:10" ht="18" customHeight="1" x14ac:dyDescent="0.3">
      <c r="A185" s="7">
        <v>193</v>
      </c>
      <c r="B185" s="7">
        <v>1196</v>
      </c>
      <c r="C185" s="2" t="s">
        <v>109</v>
      </c>
      <c r="D185" s="2" t="s">
        <v>256</v>
      </c>
      <c r="E185" s="2"/>
      <c r="F185" s="9">
        <f t="shared" si="3"/>
        <v>525</v>
      </c>
      <c r="G185" s="57">
        <v>525</v>
      </c>
      <c r="H185" s="10">
        <v>0</v>
      </c>
      <c r="I185" s="47">
        <v>263</v>
      </c>
      <c r="J185" s="47">
        <v>252</v>
      </c>
    </row>
    <row r="186" spans="1:10" ht="18" customHeight="1" x14ac:dyDescent="0.3">
      <c r="A186" s="7">
        <v>194</v>
      </c>
      <c r="B186" s="7">
        <v>1202</v>
      </c>
      <c r="C186" s="2" t="s">
        <v>110</v>
      </c>
      <c r="D186" s="2"/>
      <c r="E186" s="2" t="s">
        <v>292</v>
      </c>
      <c r="F186" s="9">
        <f t="shared" si="3"/>
        <v>750</v>
      </c>
      <c r="G186" s="57">
        <v>750</v>
      </c>
      <c r="H186" s="10">
        <v>0</v>
      </c>
      <c r="I186" s="47">
        <v>750</v>
      </c>
      <c r="J186" s="47">
        <v>540</v>
      </c>
    </row>
    <row r="187" spans="1:10" ht="18" customHeight="1" x14ac:dyDescent="0.3">
      <c r="A187" s="7">
        <v>195</v>
      </c>
      <c r="B187" s="7">
        <v>1208</v>
      </c>
      <c r="C187" s="2" t="s">
        <v>517</v>
      </c>
      <c r="D187" s="2"/>
      <c r="E187" s="2" t="s">
        <v>436</v>
      </c>
      <c r="F187" s="9">
        <f t="shared" si="3"/>
        <v>1605</v>
      </c>
      <c r="G187" s="57">
        <v>1605</v>
      </c>
      <c r="H187" s="10">
        <v>0</v>
      </c>
      <c r="I187" s="47">
        <v>750</v>
      </c>
      <c r="J187" s="47">
        <v>720</v>
      </c>
    </row>
    <row r="188" spans="1:10" ht="18" customHeight="1" x14ac:dyDescent="0.3">
      <c r="A188" s="7">
        <v>196</v>
      </c>
      <c r="B188" s="7">
        <v>1214</v>
      </c>
      <c r="C188" s="2" t="s">
        <v>545</v>
      </c>
      <c r="D188" s="2" t="s">
        <v>318</v>
      </c>
      <c r="E188" s="2"/>
      <c r="F188" s="9">
        <f t="shared" si="3"/>
        <v>360</v>
      </c>
      <c r="G188" s="57">
        <v>360</v>
      </c>
      <c r="H188" s="10">
        <v>0</v>
      </c>
      <c r="I188" s="47">
        <v>360</v>
      </c>
      <c r="J188" s="47">
        <v>243.8118811881188</v>
      </c>
    </row>
    <row r="189" spans="1:10" ht="18" customHeight="1" x14ac:dyDescent="0.3">
      <c r="A189" s="7">
        <v>197</v>
      </c>
      <c r="B189" s="7">
        <v>1226</v>
      </c>
      <c r="C189" s="2" t="s">
        <v>111</v>
      </c>
      <c r="D189" s="2" t="s">
        <v>251</v>
      </c>
      <c r="E189" s="2"/>
      <c r="F189" s="9">
        <f t="shared" si="3"/>
        <v>1645</v>
      </c>
      <c r="G189" s="57">
        <v>1645</v>
      </c>
      <c r="H189" s="10">
        <v>0</v>
      </c>
      <c r="I189" s="47">
        <v>425.25</v>
      </c>
      <c r="J189" s="47">
        <v>205.47945205479454</v>
      </c>
    </row>
    <row r="190" spans="1:10" ht="18" customHeight="1" x14ac:dyDescent="0.3">
      <c r="A190" s="7">
        <v>198</v>
      </c>
      <c r="B190" s="7">
        <v>1232</v>
      </c>
      <c r="C190" s="2" t="s">
        <v>111</v>
      </c>
      <c r="D190" s="2" t="s">
        <v>337</v>
      </c>
      <c r="E190" s="2"/>
      <c r="F190" s="9">
        <f t="shared" si="3"/>
        <v>425</v>
      </c>
      <c r="G190" s="57">
        <v>425</v>
      </c>
      <c r="H190" s="10">
        <v>0</v>
      </c>
      <c r="I190" s="47">
        <v>425.25</v>
      </c>
      <c r="J190" s="47">
        <v>300</v>
      </c>
    </row>
    <row r="191" spans="1:10" ht="18" customHeight="1" x14ac:dyDescent="0.3">
      <c r="A191" s="7">
        <v>199</v>
      </c>
      <c r="B191" s="7">
        <v>1238</v>
      </c>
      <c r="C191" s="2" t="s">
        <v>111</v>
      </c>
      <c r="D191" s="2" t="s">
        <v>257</v>
      </c>
      <c r="E191" s="2"/>
      <c r="F191" s="9">
        <f t="shared" si="3"/>
        <v>850</v>
      </c>
      <c r="G191" s="57">
        <v>850</v>
      </c>
      <c r="H191" s="10">
        <v>0</v>
      </c>
      <c r="I191" s="47">
        <v>425</v>
      </c>
      <c r="J191" s="47">
        <v>294.11764705882354</v>
      </c>
    </row>
    <row r="192" spans="1:10" ht="18" customHeight="1" x14ac:dyDescent="0.3">
      <c r="A192" s="7">
        <v>200</v>
      </c>
      <c r="B192" s="7">
        <v>1244</v>
      </c>
      <c r="C192" s="2" t="s">
        <v>111</v>
      </c>
      <c r="D192" s="2" t="s">
        <v>338</v>
      </c>
      <c r="E192" s="2"/>
      <c r="F192" s="9">
        <f t="shared" si="3"/>
        <v>945</v>
      </c>
      <c r="G192" s="57">
        <v>945</v>
      </c>
      <c r="H192" s="10">
        <v>0</v>
      </c>
      <c r="I192" s="47">
        <v>189</v>
      </c>
      <c r="J192" s="47">
        <v>61.111111111111114</v>
      </c>
    </row>
    <row r="193" spans="1:10" ht="18" customHeight="1" x14ac:dyDescent="0.3">
      <c r="A193" s="7">
        <v>201</v>
      </c>
      <c r="B193" s="7">
        <v>1250</v>
      </c>
      <c r="C193" s="2" t="s">
        <v>112</v>
      </c>
      <c r="D193" s="2" t="s">
        <v>524</v>
      </c>
      <c r="E193" s="2"/>
      <c r="F193" s="9">
        <f t="shared" si="3"/>
        <v>718</v>
      </c>
      <c r="G193" s="57">
        <v>718</v>
      </c>
      <c r="H193" s="10">
        <v>0</v>
      </c>
      <c r="I193" s="47">
        <v>717.5</v>
      </c>
      <c r="J193" s="47">
        <v>357.14285714285717</v>
      </c>
    </row>
    <row r="194" spans="1:10" ht="18" customHeight="1" x14ac:dyDescent="0.3">
      <c r="A194" s="7">
        <v>202</v>
      </c>
      <c r="B194" s="7">
        <v>1256</v>
      </c>
      <c r="C194" s="2" t="s">
        <v>113</v>
      </c>
      <c r="D194" s="2" t="s">
        <v>367</v>
      </c>
      <c r="E194" s="2"/>
      <c r="F194" s="9">
        <f t="shared" si="3"/>
        <v>505</v>
      </c>
      <c r="G194" s="57">
        <v>505</v>
      </c>
      <c r="H194" s="10">
        <v>0</v>
      </c>
      <c r="I194" s="47">
        <v>241.5</v>
      </c>
      <c r="J194" s="47">
        <v>166.66666666666669</v>
      </c>
    </row>
    <row r="195" spans="1:10" ht="18" customHeight="1" x14ac:dyDescent="0.3">
      <c r="A195" s="7">
        <v>203</v>
      </c>
      <c r="B195" s="7">
        <v>1262</v>
      </c>
      <c r="C195" s="2" t="s">
        <v>114</v>
      </c>
      <c r="D195" s="2" t="s">
        <v>253</v>
      </c>
      <c r="E195" s="2"/>
      <c r="F195" s="9">
        <f t="shared" ref="F195:F258" si="4">G195-H195</f>
        <v>1595</v>
      </c>
      <c r="G195" s="57">
        <v>1595</v>
      </c>
      <c r="H195" s="10">
        <v>0</v>
      </c>
      <c r="I195" s="47">
        <v>360</v>
      </c>
      <c r="J195" s="47">
        <v>1106.7415730337079</v>
      </c>
    </row>
    <row r="196" spans="1:10" ht="18" customHeight="1" x14ac:dyDescent="0.3">
      <c r="A196" s="7">
        <v>204</v>
      </c>
      <c r="B196" s="7">
        <v>1268</v>
      </c>
      <c r="C196" s="2" t="s">
        <v>115</v>
      </c>
      <c r="D196" s="2" t="s">
        <v>289</v>
      </c>
      <c r="E196" s="2"/>
      <c r="F196" s="9">
        <f t="shared" si="4"/>
        <v>700</v>
      </c>
      <c r="G196" s="57">
        <v>700</v>
      </c>
      <c r="H196" s="10">
        <v>0</v>
      </c>
      <c r="I196" s="47">
        <v>525</v>
      </c>
      <c r="J196" s="47">
        <v>763.5658914728682</v>
      </c>
    </row>
    <row r="197" spans="1:10" ht="18" customHeight="1" x14ac:dyDescent="0.3">
      <c r="A197" s="7">
        <v>205</v>
      </c>
      <c r="B197" s="7">
        <v>1274</v>
      </c>
      <c r="C197" s="2" t="s">
        <v>116</v>
      </c>
      <c r="D197" s="2" t="s">
        <v>366</v>
      </c>
      <c r="E197" s="2"/>
      <c r="F197" s="9">
        <f t="shared" si="4"/>
        <v>368</v>
      </c>
      <c r="G197" s="57">
        <v>368</v>
      </c>
      <c r="H197" s="10">
        <v>0</v>
      </c>
      <c r="I197" s="47">
        <v>368</v>
      </c>
      <c r="J197" s="47">
        <v>281.06508875739644</v>
      </c>
    </row>
    <row r="198" spans="1:10" ht="18" customHeight="1" x14ac:dyDescent="0.3">
      <c r="A198" s="7">
        <v>206</v>
      </c>
      <c r="B198" s="7">
        <v>1280</v>
      </c>
      <c r="C198" s="2" t="s">
        <v>539</v>
      </c>
      <c r="D198" s="2" t="s">
        <v>289</v>
      </c>
      <c r="E198" s="2"/>
      <c r="F198" s="9">
        <f t="shared" si="4"/>
        <v>525</v>
      </c>
      <c r="G198" s="57">
        <v>525</v>
      </c>
      <c r="H198" s="10">
        <v>0</v>
      </c>
      <c r="I198" s="47">
        <v>525</v>
      </c>
      <c r="J198" s="47">
        <v>763.5658914728682</v>
      </c>
    </row>
    <row r="199" spans="1:10" ht="18" customHeight="1" x14ac:dyDescent="0.3">
      <c r="A199" s="7">
        <v>207</v>
      </c>
      <c r="B199" s="7">
        <v>1286</v>
      </c>
      <c r="C199" s="2" t="s">
        <v>117</v>
      </c>
      <c r="D199" s="2" t="s">
        <v>367</v>
      </c>
      <c r="E199" s="2"/>
      <c r="F199" s="9">
        <f t="shared" si="4"/>
        <v>1375</v>
      </c>
      <c r="G199" s="57">
        <v>1375</v>
      </c>
      <c r="H199" s="10">
        <v>0</v>
      </c>
      <c r="I199" s="47">
        <v>241.5</v>
      </c>
      <c r="J199" s="47">
        <v>166.66666666666669</v>
      </c>
    </row>
    <row r="200" spans="1:10" ht="18" customHeight="1" x14ac:dyDescent="0.3">
      <c r="A200" s="7">
        <v>208</v>
      </c>
      <c r="B200" s="7">
        <v>1292</v>
      </c>
      <c r="C200" s="2" t="s">
        <v>118</v>
      </c>
      <c r="D200" s="2" t="s">
        <v>263</v>
      </c>
      <c r="E200" s="2"/>
      <c r="F200" s="9">
        <f t="shared" si="4"/>
        <v>368</v>
      </c>
      <c r="G200" s="57">
        <v>368</v>
      </c>
      <c r="H200" s="10">
        <v>0</v>
      </c>
      <c r="I200" s="47">
        <v>368</v>
      </c>
      <c r="J200" s="47">
        <v>281.06508875739644</v>
      </c>
    </row>
    <row r="201" spans="1:10" ht="18" customHeight="1" x14ac:dyDescent="0.3">
      <c r="A201" s="7">
        <v>209</v>
      </c>
      <c r="B201" s="7">
        <v>1298</v>
      </c>
      <c r="C201" s="2" t="s">
        <v>504</v>
      </c>
      <c r="D201" s="2"/>
      <c r="E201" s="2" t="s">
        <v>436</v>
      </c>
      <c r="F201" s="9">
        <f t="shared" si="4"/>
        <v>3595</v>
      </c>
      <c r="G201" s="57">
        <v>3595</v>
      </c>
      <c r="H201" s="10">
        <v>0</v>
      </c>
      <c r="I201" s="47">
        <v>750</v>
      </c>
      <c r="J201" s="47">
        <v>720</v>
      </c>
    </row>
    <row r="202" spans="1:10" ht="18" customHeight="1" x14ac:dyDescent="0.3">
      <c r="A202" s="7">
        <v>210</v>
      </c>
      <c r="B202" s="7">
        <v>1304</v>
      </c>
      <c r="C202" s="2" t="s">
        <v>119</v>
      </c>
      <c r="D202" s="2" t="s">
        <v>368</v>
      </c>
      <c r="E202" s="2"/>
      <c r="F202" s="9">
        <f t="shared" si="4"/>
        <v>2880</v>
      </c>
      <c r="G202" s="57">
        <v>2880</v>
      </c>
      <c r="H202" s="10">
        <v>0</v>
      </c>
      <c r="I202" s="47">
        <v>360</v>
      </c>
      <c r="J202" s="47">
        <v>335.03401360544217</v>
      </c>
    </row>
    <row r="203" spans="1:10" ht="18" customHeight="1" x14ac:dyDescent="0.3">
      <c r="A203" s="7">
        <v>211</v>
      </c>
      <c r="B203" s="7">
        <v>1310</v>
      </c>
      <c r="C203" s="2" t="s">
        <v>119</v>
      </c>
      <c r="D203" s="2"/>
      <c r="E203" s="2" t="s">
        <v>369</v>
      </c>
      <c r="F203" s="9">
        <f t="shared" si="4"/>
        <v>6820</v>
      </c>
      <c r="G203" s="57">
        <v>6820</v>
      </c>
      <c r="H203" s="10">
        <v>0</v>
      </c>
      <c r="I203" s="47">
        <v>750</v>
      </c>
      <c r="J203" s="47">
        <v>346</v>
      </c>
    </row>
    <row r="204" spans="1:10" ht="18" customHeight="1" x14ac:dyDescent="0.3">
      <c r="A204" s="7">
        <v>212</v>
      </c>
      <c r="B204" s="7">
        <v>1316</v>
      </c>
      <c r="C204" s="2" t="s">
        <v>120</v>
      </c>
      <c r="D204" s="2" t="s">
        <v>261</v>
      </c>
      <c r="E204" s="2"/>
      <c r="F204" s="9">
        <f t="shared" si="4"/>
        <v>735</v>
      </c>
      <c r="G204" s="57">
        <v>735</v>
      </c>
      <c r="H204" s="10">
        <v>0</v>
      </c>
      <c r="I204" s="47">
        <v>735</v>
      </c>
      <c r="J204" s="47">
        <v>1407.1428571428573</v>
      </c>
    </row>
    <row r="205" spans="1:10" ht="18" customHeight="1" x14ac:dyDescent="0.3">
      <c r="A205" s="7">
        <v>213</v>
      </c>
      <c r="B205" s="7">
        <v>1322</v>
      </c>
      <c r="C205" s="2" t="s">
        <v>120</v>
      </c>
      <c r="D205" s="2" t="s">
        <v>262</v>
      </c>
      <c r="E205" s="2"/>
      <c r="F205" s="9">
        <f t="shared" si="4"/>
        <v>350</v>
      </c>
      <c r="G205" s="57">
        <v>350</v>
      </c>
      <c r="H205" s="10">
        <v>0</v>
      </c>
      <c r="I205" s="47">
        <v>360</v>
      </c>
      <c r="J205" s="47">
        <v>350.53380782918151</v>
      </c>
    </row>
    <row r="206" spans="1:10" ht="18" customHeight="1" x14ac:dyDescent="0.3">
      <c r="A206" s="7">
        <v>214</v>
      </c>
      <c r="B206" s="7">
        <v>1328</v>
      </c>
      <c r="C206" s="2" t="s">
        <v>121</v>
      </c>
      <c r="D206" s="2" t="s">
        <v>525</v>
      </c>
      <c r="E206" s="2"/>
      <c r="F206" s="9">
        <f t="shared" si="4"/>
        <v>4265</v>
      </c>
      <c r="G206" s="57">
        <v>4265</v>
      </c>
      <c r="H206" s="10">
        <v>0</v>
      </c>
      <c r="I206" s="47">
        <v>400</v>
      </c>
      <c r="J206" s="47">
        <v>137.61467889908255</v>
      </c>
    </row>
    <row r="207" spans="1:10" ht="18" customHeight="1" x14ac:dyDescent="0.3">
      <c r="A207" s="7">
        <v>215</v>
      </c>
      <c r="B207" s="7">
        <v>1334</v>
      </c>
      <c r="C207" s="2" t="s">
        <v>122</v>
      </c>
      <c r="D207" s="2" t="s">
        <v>263</v>
      </c>
      <c r="E207" s="2"/>
      <c r="F207" s="9">
        <f t="shared" si="4"/>
        <v>368</v>
      </c>
      <c r="G207" s="57">
        <v>368</v>
      </c>
      <c r="H207" s="10">
        <v>0</v>
      </c>
      <c r="I207" s="47">
        <v>368</v>
      </c>
      <c r="J207" s="47">
        <v>281.06508875739644</v>
      </c>
    </row>
    <row r="208" spans="1:10" ht="18" customHeight="1" x14ac:dyDescent="0.3">
      <c r="A208" s="7">
        <v>216</v>
      </c>
      <c r="B208" s="7">
        <v>1346</v>
      </c>
      <c r="C208" s="2" t="s">
        <v>123</v>
      </c>
      <c r="D208" s="2" t="s">
        <v>260</v>
      </c>
      <c r="E208" s="2"/>
      <c r="F208" s="9">
        <f t="shared" si="4"/>
        <v>1185</v>
      </c>
      <c r="G208" s="57">
        <v>1185</v>
      </c>
      <c r="H208" s="10">
        <v>0</v>
      </c>
      <c r="I208" s="47">
        <v>588</v>
      </c>
      <c r="J208" s="47">
        <v>387.36842105263162</v>
      </c>
    </row>
    <row r="209" spans="1:10" ht="18" customHeight="1" x14ac:dyDescent="0.3">
      <c r="A209" s="7">
        <v>217</v>
      </c>
      <c r="B209" s="7">
        <v>1352</v>
      </c>
      <c r="C209" s="2" t="s">
        <v>124</v>
      </c>
      <c r="D209" s="2"/>
      <c r="E209" s="2" t="s">
        <v>346</v>
      </c>
      <c r="F209" s="9">
        <f t="shared" si="4"/>
        <v>750</v>
      </c>
      <c r="G209" s="57">
        <v>750</v>
      </c>
      <c r="H209" s="10">
        <v>0</v>
      </c>
      <c r="I209" s="47">
        <v>750</v>
      </c>
      <c r="J209" s="47">
        <v>358</v>
      </c>
    </row>
    <row r="210" spans="1:10" ht="18" customHeight="1" x14ac:dyDescent="0.3">
      <c r="A210" s="7">
        <v>218</v>
      </c>
      <c r="B210" s="7">
        <v>1358</v>
      </c>
      <c r="C210" s="2" t="s">
        <v>125</v>
      </c>
      <c r="D210" s="2" t="s">
        <v>347</v>
      </c>
      <c r="E210" s="2"/>
      <c r="F210" s="9">
        <f t="shared" si="4"/>
        <v>2000</v>
      </c>
      <c r="G210" s="57">
        <v>2000</v>
      </c>
      <c r="H210" s="10">
        <v>0</v>
      </c>
      <c r="I210" s="47">
        <v>400</v>
      </c>
      <c r="J210" s="47">
        <v>107.66961651917404</v>
      </c>
    </row>
    <row r="211" spans="1:10" ht="18" customHeight="1" x14ac:dyDescent="0.3">
      <c r="A211" s="7">
        <v>219</v>
      </c>
      <c r="B211" s="7">
        <v>1364</v>
      </c>
      <c r="C211" s="2" t="s">
        <v>125</v>
      </c>
      <c r="D211" s="2"/>
      <c r="E211" s="2" t="s">
        <v>370</v>
      </c>
      <c r="F211" s="9">
        <f t="shared" si="4"/>
        <v>18350</v>
      </c>
      <c r="G211" s="57">
        <v>18350</v>
      </c>
      <c r="H211" s="10">
        <v>0</v>
      </c>
      <c r="I211" s="47">
        <v>750</v>
      </c>
      <c r="J211" s="47">
        <v>889</v>
      </c>
    </row>
    <row r="212" spans="1:10" ht="18" customHeight="1" x14ac:dyDescent="0.3">
      <c r="A212" s="7">
        <v>220</v>
      </c>
      <c r="B212" s="7">
        <v>1370</v>
      </c>
      <c r="C212" s="2" t="s">
        <v>126</v>
      </c>
      <c r="D212" s="2" t="s">
        <v>524</v>
      </c>
      <c r="E212" s="2"/>
      <c r="F212" s="9">
        <f t="shared" si="4"/>
        <v>2210</v>
      </c>
      <c r="G212" s="57">
        <v>2210</v>
      </c>
      <c r="H212" s="10">
        <v>0</v>
      </c>
      <c r="I212" s="47">
        <v>717.5</v>
      </c>
      <c r="J212" s="47">
        <v>357.14285714285717</v>
      </c>
    </row>
    <row r="213" spans="1:10" ht="18" customHeight="1" x14ac:dyDescent="0.3">
      <c r="A213" s="7">
        <v>221</v>
      </c>
      <c r="B213" s="7">
        <v>1376</v>
      </c>
      <c r="C213" s="2" t="s">
        <v>127</v>
      </c>
      <c r="D213" s="2" t="s">
        <v>367</v>
      </c>
      <c r="E213" s="2"/>
      <c r="F213" s="9">
        <f t="shared" si="4"/>
        <v>242</v>
      </c>
      <c r="G213" s="57">
        <v>242</v>
      </c>
      <c r="H213" s="10">
        <v>0</v>
      </c>
      <c r="I213" s="47">
        <v>242</v>
      </c>
      <c r="J213" s="47">
        <v>166.66666666666669</v>
      </c>
    </row>
    <row r="214" spans="1:10" ht="18" customHeight="1" x14ac:dyDescent="0.3">
      <c r="A214" s="7">
        <v>222</v>
      </c>
      <c r="B214" s="7">
        <v>1382</v>
      </c>
      <c r="C214" s="2" t="s">
        <v>128</v>
      </c>
      <c r="D214" s="2" t="s">
        <v>321</v>
      </c>
      <c r="E214" s="2"/>
      <c r="F214" s="9">
        <f t="shared" si="4"/>
        <v>640</v>
      </c>
      <c r="G214" s="57">
        <v>640</v>
      </c>
      <c r="H214" s="10">
        <v>0</v>
      </c>
      <c r="I214" s="47">
        <v>320</v>
      </c>
      <c r="J214" s="47">
        <v>645.16129032258061</v>
      </c>
    </row>
    <row r="215" spans="1:10" ht="18" customHeight="1" x14ac:dyDescent="0.3">
      <c r="A215" s="7">
        <v>223</v>
      </c>
      <c r="B215" s="7">
        <v>1389</v>
      </c>
      <c r="C215" s="2" t="s">
        <v>128</v>
      </c>
      <c r="D215" s="2" t="s">
        <v>322</v>
      </c>
      <c r="E215" s="2"/>
      <c r="F215" s="9">
        <f t="shared" si="4"/>
        <v>1300</v>
      </c>
      <c r="G215" s="57">
        <v>1300</v>
      </c>
      <c r="H215" s="10">
        <v>0</v>
      </c>
      <c r="I215" s="47">
        <v>360</v>
      </c>
      <c r="J215" s="47">
        <v>1824.0740740740739</v>
      </c>
    </row>
    <row r="216" spans="1:10" ht="18" customHeight="1" x14ac:dyDescent="0.3">
      <c r="A216" s="7">
        <v>224</v>
      </c>
      <c r="B216" s="7">
        <v>1401</v>
      </c>
      <c r="C216" s="2" t="s">
        <v>129</v>
      </c>
      <c r="D216" s="2" t="s">
        <v>524</v>
      </c>
      <c r="E216" s="2"/>
      <c r="F216" s="9">
        <f t="shared" si="4"/>
        <v>718</v>
      </c>
      <c r="G216" s="57">
        <v>718</v>
      </c>
      <c r="H216" s="10">
        <v>0</v>
      </c>
      <c r="I216" s="47">
        <v>717.5</v>
      </c>
      <c r="J216" s="47">
        <v>357.14285714285717</v>
      </c>
    </row>
    <row r="217" spans="1:10" ht="18" customHeight="1" x14ac:dyDescent="0.3">
      <c r="A217" s="7">
        <v>225</v>
      </c>
      <c r="B217" s="7">
        <v>1407</v>
      </c>
      <c r="C217" s="2" t="s">
        <v>130</v>
      </c>
      <c r="D217" s="2" t="s">
        <v>263</v>
      </c>
      <c r="E217" s="2"/>
      <c r="F217" s="9">
        <f t="shared" si="4"/>
        <v>368</v>
      </c>
      <c r="G217" s="57">
        <v>368</v>
      </c>
      <c r="H217" s="10">
        <v>0</v>
      </c>
      <c r="I217" s="47">
        <v>368</v>
      </c>
      <c r="J217" s="47">
        <v>281.06508875739644</v>
      </c>
    </row>
    <row r="218" spans="1:10" ht="18" customHeight="1" x14ac:dyDescent="0.3">
      <c r="A218" s="7">
        <v>266</v>
      </c>
      <c r="B218" s="7">
        <v>1413</v>
      </c>
      <c r="C218" s="2" t="s">
        <v>131</v>
      </c>
      <c r="D218" s="2" t="s">
        <v>319</v>
      </c>
      <c r="E218" s="2"/>
      <c r="F218" s="9">
        <f t="shared" si="4"/>
        <v>2020</v>
      </c>
      <c r="G218" s="57">
        <v>2020</v>
      </c>
      <c r="H218" s="10">
        <v>0</v>
      </c>
      <c r="I218" s="47">
        <v>441</v>
      </c>
      <c r="J218" s="47">
        <v>400</v>
      </c>
    </row>
    <row r="219" spans="1:10" ht="18" customHeight="1" x14ac:dyDescent="0.3">
      <c r="A219" s="7">
        <v>227</v>
      </c>
      <c r="B219" s="7">
        <v>1419</v>
      </c>
      <c r="C219" s="2" t="s">
        <v>132</v>
      </c>
      <c r="D219" s="2" t="s">
        <v>348</v>
      </c>
      <c r="E219" s="2"/>
      <c r="F219" s="9">
        <f t="shared" si="4"/>
        <v>1265</v>
      </c>
      <c r="G219" s="57">
        <v>1265</v>
      </c>
      <c r="H219" s="10">
        <v>0</v>
      </c>
      <c r="I219" s="47">
        <v>400</v>
      </c>
      <c r="J219" s="47">
        <v>388.29787234042556</v>
      </c>
    </row>
    <row r="220" spans="1:10" ht="18" customHeight="1" x14ac:dyDescent="0.3">
      <c r="A220" s="7">
        <v>228</v>
      </c>
      <c r="B220" s="7">
        <v>1425</v>
      </c>
      <c r="C220" s="2" t="s">
        <v>132</v>
      </c>
      <c r="D220" s="2" t="s">
        <v>347</v>
      </c>
      <c r="E220" s="2"/>
      <c r="F220" s="9">
        <f t="shared" si="4"/>
        <v>400</v>
      </c>
      <c r="G220" s="57">
        <v>400</v>
      </c>
      <c r="H220" s="10">
        <v>0</v>
      </c>
      <c r="I220" s="47">
        <v>400</v>
      </c>
      <c r="J220" s="47">
        <v>107.66961651917404</v>
      </c>
    </row>
    <row r="221" spans="1:10" ht="18" customHeight="1" x14ac:dyDescent="0.3">
      <c r="A221" s="7">
        <v>229</v>
      </c>
      <c r="B221" s="7">
        <v>1431</v>
      </c>
      <c r="C221" s="2" t="s">
        <v>132</v>
      </c>
      <c r="D221" s="2"/>
      <c r="E221" s="2" t="s">
        <v>269</v>
      </c>
      <c r="F221" s="9">
        <f t="shared" si="4"/>
        <v>750</v>
      </c>
      <c r="G221" s="57">
        <v>750</v>
      </c>
      <c r="H221" s="10">
        <v>0</v>
      </c>
      <c r="I221" s="47">
        <v>750</v>
      </c>
      <c r="J221" s="47">
        <v>348</v>
      </c>
    </row>
    <row r="222" spans="1:10" ht="18" customHeight="1" x14ac:dyDescent="0.3">
      <c r="A222" s="7">
        <v>230</v>
      </c>
      <c r="B222" s="7">
        <v>1437</v>
      </c>
      <c r="C222" s="2" t="s">
        <v>133</v>
      </c>
      <c r="D222" s="2" t="s">
        <v>251</v>
      </c>
      <c r="E222" s="2"/>
      <c r="F222" s="9">
        <f t="shared" si="4"/>
        <v>425</v>
      </c>
      <c r="G222" s="57">
        <v>425</v>
      </c>
      <c r="H222" s="10">
        <v>0</v>
      </c>
      <c r="I222" s="47">
        <v>425.25</v>
      </c>
      <c r="J222" s="47">
        <v>205.47945205479454</v>
      </c>
    </row>
    <row r="223" spans="1:10" ht="18" customHeight="1" x14ac:dyDescent="0.3">
      <c r="A223" s="7">
        <v>231</v>
      </c>
      <c r="B223" s="7">
        <v>1443</v>
      </c>
      <c r="C223" s="2" t="s">
        <v>540</v>
      </c>
      <c r="D223" s="2" t="s">
        <v>275</v>
      </c>
      <c r="E223" s="2"/>
      <c r="F223" s="9">
        <f t="shared" si="4"/>
        <v>718</v>
      </c>
      <c r="G223" s="57">
        <v>718</v>
      </c>
      <c r="H223" s="10">
        <v>0</v>
      </c>
      <c r="I223" s="47">
        <v>718</v>
      </c>
      <c r="J223" s="47">
        <v>384.61538461538458</v>
      </c>
    </row>
    <row r="224" spans="1:10" ht="18" customHeight="1" x14ac:dyDescent="0.3">
      <c r="A224" s="7">
        <v>232</v>
      </c>
      <c r="B224" s="7">
        <v>1449</v>
      </c>
      <c r="C224" s="2" t="s">
        <v>134</v>
      </c>
      <c r="D224" s="2" t="s">
        <v>290</v>
      </c>
      <c r="E224" s="2"/>
      <c r="F224" s="9">
        <f t="shared" si="4"/>
        <v>3600</v>
      </c>
      <c r="G224" s="57">
        <v>3600</v>
      </c>
      <c r="H224" s="10">
        <v>0</v>
      </c>
      <c r="I224" s="47">
        <v>400</v>
      </c>
      <c r="J224" s="47">
        <v>150</v>
      </c>
    </row>
    <row r="225" spans="1:10" ht="18" customHeight="1" x14ac:dyDescent="0.3">
      <c r="A225" s="7">
        <v>233</v>
      </c>
      <c r="B225" s="7">
        <v>1460</v>
      </c>
      <c r="C225" s="2" t="s">
        <v>134</v>
      </c>
      <c r="D225" s="2"/>
      <c r="E225" s="2" t="s">
        <v>284</v>
      </c>
      <c r="F225" s="9">
        <f t="shared" si="4"/>
        <v>16545</v>
      </c>
      <c r="G225" s="57">
        <v>16545</v>
      </c>
      <c r="H225" s="10">
        <v>0</v>
      </c>
      <c r="I225" s="47">
        <v>750</v>
      </c>
      <c r="J225" s="47">
        <v>546</v>
      </c>
    </row>
    <row r="226" spans="1:10" ht="18" customHeight="1" x14ac:dyDescent="0.3">
      <c r="A226" s="7">
        <v>234</v>
      </c>
      <c r="B226" s="7">
        <v>1474</v>
      </c>
      <c r="C226" s="2" t="s">
        <v>135</v>
      </c>
      <c r="D226" s="2" t="s">
        <v>347</v>
      </c>
      <c r="E226" s="2"/>
      <c r="F226" s="9">
        <f t="shared" si="4"/>
        <v>800</v>
      </c>
      <c r="G226" s="57">
        <v>800</v>
      </c>
      <c r="H226" s="10">
        <v>0</v>
      </c>
      <c r="I226" s="47">
        <v>400</v>
      </c>
      <c r="J226" s="47">
        <v>107.66961651917404</v>
      </c>
    </row>
    <row r="227" spans="1:10" ht="18" customHeight="1" x14ac:dyDescent="0.3">
      <c r="A227" s="7">
        <v>235</v>
      </c>
      <c r="B227" s="7">
        <v>1480</v>
      </c>
      <c r="C227" s="2" t="s">
        <v>135</v>
      </c>
      <c r="D227" s="2" t="s">
        <v>320</v>
      </c>
      <c r="E227" s="2"/>
      <c r="F227" s="9">
        <f t="shared" si="4"/>
        <v>1295</v>
      </c>
      <c r="G227" s="57">
        <v>1295</v>
      </c>
      <c r="H227" s="10">
        <v>0</v>
      </c>
      <c r="I227" s="47">
        <v>216</v>
      </c>
      <c r="J227" s="47">
        <v>98.958333333333343</v>
      </c>
    </row>
    <row r="228" spans="1:10" ht="18" customHeight="1" x14ac:dyDescent="0.3">
      <c r="A228" s="7">
        <v>236</v>
      </c>
      <c r="B228" s="7">
        <v>1486</v>
      </c>
      <c r="C228" s="2" t="s">
        <v>136</v>
      </c>
      <c r="D228" s="2" t="s">
        <v>275</v>
      </c>
      <c r="E228" s="2"/>
      <c r="F228" s="9">
        <f t="shared" si="4"/>
        <v>718</v>
      </c>
      <c r="G228" s="57">
        <v>718</v>
      </c>
      <c r="H228" s="10">
        <v>0</v>
      </c>
      <c r="I228" s="47">
        <v>718</v>
      </c>
      <c r="J228" s="47">
        <v>384.61538461538458</v>
      </c>
    </row>
    <row r="229" spans="1:10" ht="18" customHeight="1" x14ac:dyDescent="0.3">
      <c r="A229" s="7">
        <v>237</v>
      </c>
      <c r="B229" s="7">
        <v>1492</v>
      </c>
      <c r="C229" s="2" t="s">
        <v>137</v>
      </c>
      <c r="D229" s="2" t="s">
        <v>261</v>
      </c>
      <c r="E229" s="2"/>
      <c r="F229" s="9">
        <f t="shared" si="4"/>
        <v>735</v>
      </c>
      <c r="G229" s="57">
        <v>735</v>
      </c>
      <c r="H229" s="10">
        <v>0</v>
      </c>
      <c r="I229" s="47">
        <v>735</v>
      </c>
      <c r="J229" s="47">
        <v>1407.1428571428573</v>
      </c>
    </row>
    <row r="230" spans="1:10" ht="18" customHeight="1" x14ac:dyDescent="0.3">
      <c r="A230" s="7">
        <v>238</v>
      </c>
      <c r="B230" s="7">
        <v>1498</v>
      </c>
      <c r="C230" s="2" t="s">
        <v>138</v>
      </c>
      <c r="D230" s="2" t="s">
        <v>371</v>
      </c>
      <c r="E230" s="2"/>
      <c r="F230" s="9">
        <f t="shared" si="4"/>
        <v>650</v>
      </c>
      <c r="G230" s="57">
        <v>650</v>
      </c>
      <c r="H230" s="10">
        <v>0</v>
      </c>
      <c r="I230" s="47">
        <v>325.5</v>
      </c>
      <c r="J230" s="47">
        <v>200</v>
      </c>
    </row>
    <row r="231" spans="1:10" ht="18" customHeight="1" x14ac:dyDescent="0.3">
      <c r="A231" s="7">
        <v>239</v>
      </c>
      <c r="B231" s="7">
        <v>1504</v>
      </c>
      <c r="C231" s="2" t="s">
        <v>138</v>
      </c>
      <c r="D231" s="2" t="s">
        <v>251</v>
      </c>
      <c r="E231" s="2"/>
      <c r="F231" s="9">
        <f t="shared" si="4"/>
        <v>665</v>
      </c>
      <c r="G231" s="57">
        <v>665</v>
      </c>
      <c r="H231" s="10">
        <v>0</v>
      </c>
      <c r="I231" s="47">
        <v>425.25</v>
      </c>
      <c r="J231" s="47">
        <v>205.47945205479454</v>
      </c>
    </row>
    <row r="232" spans="1:10" ht="18" customHeight="1" x14ac:dyDescent="0.3">
      <c r="A232" s="7">
        <v>240</v>
      </c>
      <c r="B232" s="7">
        <v>1510</v>
      </c>
      <c r="C232" s="2" t="s">
        <v>138</v>
      </c>
      <c r="D232" s="2" t="s">
        <v>260</v>
      </c>
      <c r="E232" s="2"/>
      <c r="F232" s="9">
        <f t="shared" si="4"/>
        <v>588</v>
      </c>
      <c r="G232" s="57">
        <v>588</v>
      </c>
      <c r="H232" s="10">
        <v>0</v>
      </c>
      <c r="I232" s="47">
        <v>588</v>
      </c>
      <c r="J232" s="47">
        <v>387.36842105263162</v>
      </c>
    </row>
    <row r="233" spans="1:10" ht="18" customHeight="1" x14ac:dyDescent="0.3">
      <c r="A233" s="7">
        <v>241</v>
      </c>
      <c r="B233" s="7">
        <v>1516</v>
      </c>
      <c r="C233" s="2" t="s">
        <v>139</v>
      </c>
      <c r="D233" s="2" t="s">
        <v>262</v>
      </c>
      <c r="E233" s="2"/>
      <c r="F233" s="9">
        <f t="shared" si="4"/>
        <v>420</v>
      </c>
      <c r="G233" s="57">
        <v>420</v>
      </c>
      <c r="H233" s="10">
        <v>0</v>
      </c>
      <c r="I233" s="47">
        <v>360</v>
      </c>
      <c r="J233" s="47">
        <v>350.53380782918151</v>
      </c>
    </row>
    <row r="234" spans="1:10" ht="18" customHeight="1" x14ac:dyDescent="0.3">
      <c r="A234" s="7">
        <v>242</v>
      </c>
      <c r="B234" s="7">
        <v>1522</v>
      </c>
      <c r="C234" s="2" t="s">
        <v>140</v>
      </c>
      <c r="D234" s="2" t="s">
        <v>271</v>
      </c>
      <c r="E234" s="2"/>
      <c r="F234" s="9">
        <f t="shared" si="4"/>
        <v>588</v>
      </c>
      <c r="G234" s="57">
        <v>588</v>
      </c>
      <c r="H234" s="10">
        <v>0</v>
      </c>
      <c r="I234" s="47">
        <v>588</v>
      </c>
      <c r="J234" s="47">
        <v>362.31884057971018</v>
      </c>
    </row>
    <row r="235" spans="1:10" ht="18" customHeight="1" x14ac:dyDescent="0.3">
      <c r="A235" s="7">
        <v>243</v>
      </c>
      <c r="B235" s="7">
        <v>1528</v>
      </c>
      <c r="C235" s="2" t="s">
        <v>140</v>
      </c>
      <c r="D235" s="2"/>
      <c r="E235" s="2" t="s">
        <v>306</v>
      </c>
      <c r="F235" s="9">
        <f t="shared" si="4"/>
        <v>905</v>
      </c>
      <c r="G235" s="57">
        <v>905</v>
      </c>
      <c r="H235" s="10">
        <v>0</v>
      </c>
      <c r="I235" s="47">
        <v>375</v>
      </c>
      <c r="J235" s="47">
        <v>686</v>
      </c>
    </row>
    <row r="236" spans="1:10" ht="18" customHeight="1" x14ac:dyDescent="0.3">
      <c r="A236" s="7">
        <v>245</v>
      </c>
      <c r="B236" s="7">
        <v>1534</v>
      </c>
      <c r="C236" s="2" t="s">
        <v>141</v>
      </c>
      <c r="D236" s="2" t="s">
        <v>372</v>
      </c>
      <c r="E236" s="2"/>
      <c r="F236" s="9">
        <f t="shared" si="4"/>
        <v>1230</v>
      </c>
      <c r="G236" s="57">
        <v>1230</v>
      </c>
      <c r="H236" s="10">
        <v>0</v>
      </c>
      <c r="I236" s="47">
        <v>277.5</v>
      </c>
      <c r="J236" s="47">
        <v>395.83333333333337</v>
      </c>
    </row>
    <row r="237" spans="1:10" ht="18" customHeight="1" x14ac:dyDescent="0.3">
      <c r="A237" s="7">
        <v>246</v>
      </c>
      <c r="B237" s="7">
        <v>1540</v>
      </c>
      <c r="C237" s="2" t="s">
        <v>518</v>
      </c>
      <c r="D237" s="2" t="s">
        <v>263</v>
      </c>
      <c r="E237" s="2"/>
      <c r="F237" s="9">
        <f t="shared" si="4"/>
        <v>368</v>
      </c>
      <c r="G237" s="57">
        <v>368</v>
      </c>
      <c r="H237" s="10">
        <v>0</v>
      </c>
      <c r="I237" s="47">
        <v>368</v>
      </c>
      <c r="J237" s="47">
        <v>281.06508875739644</v>
      </c>
    </row>
    <row r="238" spans="1:10" ht="18" customHeight="1" x14ac:dyDescent="0.3">
      <c r="A238" s="7">
        <v>247</v>
      </c>
      <c r="B238" s="7">
        <v>1546</v>
      </c>
      <c r="C238" s="2" t="s">
        <v>541</v>
      </c>
      <c r="D238" s="2" t="s">
        <v>523</v>
      </c>
      <c r="E238" s="2"/>
      <c r="F238" s="9">
        <f t="shared" si="4"/>
        <v>718</v>
      </c>
      <c r="G238" s="57">
        <v>718</v>
      </c>
      <c r="H238" s="10">
        <v>0</v>
      </c>
      <c r="I238" s="47">
        <v>717.5</v>
      </c>
      <c r="J238" s="47">
        <v>357.14285714285717</v>
      </c>
    </row>
    <row r="239" spans="1:10" ht="18" customHeight="1" x14ac:dyDescent="0.3">
      <c r="A239" s="7">
        <v>248</v>
      </c>
      <c r="B239" s="7">
        <v>1552</v>
      </c>
      <c r="C239" s="2" t="s">
        <v>142</v>
      </c>
      <c r="D239" s="2"/>
      <c r="E239" s="2" t="s">
        <v>292</v>
      </c>
      <c r="F239" s="9">
        <f t="shared" si="4"/>
        <v>750</v>
      </c>
      <c r="G239" s="57">
        <v>750</v>
      </c>
      <c r="H239" s="10">
        <v>0</v>
      </c>
      <c r="I239" s="47">
        <v>750</v>
      </c>
      <c r="J239" s="47">
        <v>540</v>
      </c>
    </row>
    <row r="240" spans="1:10" ht="18" customHeight="1" x14ac:dyDescent="0.3">
      <c r="A240" s="7">
        <v>249</v>
      </c>
      <c r="B240" s="7">
        <v>1558</v>
      </c>
      <c r="C240" s="2" t="s">
        <v>519</v>
      </c>
      <c r="D240" s="2"/>
      <c r="E240" s="2" t="s">
        <v>436</v>
      </c>
      <c r="F240" s="9">
        <f t="shared" si="4"/>
        <v>750</v>
      </c>
      <c r="G240" s="57">
        <v>750</v>
      </c>
      <c r="H240" s="10">
        <v>0</v>
      </c>
      <c r="I240" s="47">
        <v>750</v>
      </c>
      <c r="J240" s="47">
        <v>720</v>
      </c>
    </row>
    <row r="241" spans="1:10" ht="18" customHeight="1" x14ac:dyDescent="0.3">
      <c r="A241" s="7">
        <v>250</v>
      </c>
      <c r="B241" s="7">
        <v>1564</v>
      </c>
      <c r="C241" s="2" t="s">
        <v>143</v>
      </c>
      <c r="D241" s="2" t="s">
        <v>304</v>
      </c>
      <c r="E241" s="2"/>
      <c r="F241" s="9">
        <f t="shared" si="4"/>
        <v>1595</v>
      </c>
      <c r="G241" s="57">
        <v>1595</v>
      </c>
      <c r="H241" s="10">
        <v>0</v>
      </c>
      <c r="I241" s="47">
        <v>735</v>
      </c>
      <c r="J241" s="47">
        <v>856.52173913043487</v>
      </c>
    </row>
    <row r="242" spans="1:10" ht="18" customHeight="1" x14ac:dyDescent="0.3">
      <c r="A242" s="7">
        <v>251</v>
      </c>
      <c r="B242" s="7">
        <v>1570</v>
      </c>
      <c r="C242" s="2" t="s">
        <v>144</v>
      </c>
      <c r="D242" s="2" t="s">
        <v>523</v>
      </c>
      <c r="E242" s="2"/>
      <c r="F242" s="9">
        <f t="shared" si="4"/>
        <v>718</v>
      </c>
      <c r="G242" s="57">
        <v>718</v>
      </c>
      <c r="H242" s="10">
        <v>0</v>
      </c>
      <c r="I242" s="47">
        <v>717.5</v>
      </c>
      <c r="J242" s="47">
        <v>357.14285714285717</v>
      </c>
    </row>
    <row r="243" spans="1:10" ht="18" customHeight="1" x14ac:dyDescent="0.3">
      <c r="A243" s="7">
        <v>252</v>
      </c>
      <c r="B243" s="7">
        <v>1576</v>
      </c>
      <c r="C243" s="2" t="s">
        <v>145</v>
      </c>
      <c r="D243" s="2" t="s">
        <v>304</v>
      </c>
      <c r="E243" s="2"/>
      <c r="F243" s="9">
        <f t="shared" si="4"/>
        <v>735</v>
      </c>
      <c r="G243" s="57">
        <v>735</v>
      </c>
      <c r="H243" s="10">
        <v>0</v>
      </c>
      <c r="I243" s="47">
        <v>735</v>
      </c>
      <c r="J243" s="47">
        <v>856.52173913043487</v>
      </c>
    </row>
    <row r="244" spans="1:10" ht="18" customHeight="1" x14ac:dyDescent="0.3">
      <c r="A244" s="7">
        <v>253</v>
      </c>
      <c r="B244" s="7">
        <v>1588</v>
      </c>
      <c r="C244" s="2" t="s">
        <v>146</v>
      </c>
      <c r="D244" s="2" t="s">
        <v>264</v>
      </c>
      <c r="E244" s="2"/>
      <c r="F244" s="9">
        <f t="shared" si="4"/>
        <v>2510</v>
      </c>
      <c r="G244" s="57">
        <v>2510</v>
      </c>
      <c r="H244" s="10">
        <v>0</v>
      </c>
      <c r="I244" s="47">
        <v>360</v>
      </c>
      <c r="J244" s="47">
        <v>1201.219512195122</v>
      </c>
    </row>
    <row r="245" spans="1:10" ht="18" customHeight="1" x14ac:dyDescent="0.3">
      <c r="A245" s="7">
        <v>254</v>
      </c>
      <c r="B245" s="7">
        <v>1594</v>
      </c>
      <c r="C245" s="2" t="s">
        <v>146</v>
      </c>
      <c r="D245" s="2" t="s">
        <v>373</v>
      </c>
      <c r="E245" s="2"/>
      <c r="F245" s="9">
        <f t="shared" si="4"/>
        <v>360</v>
      </c>
      <c r="G245" s="57">
        <v>360</v>
      </c>
      <c r="H245" s="10">
        <v>0</v>
      </c>
      <c r="I245" s="47">
        <v>360</v>
      </c>
      <c r="J245" s="47">
        <v>1106.7415730337079</v>
      </c>
    </row>
    <row r="246" spans="1:10" ht="18" customHeight="1" x14ac:dyDescent="0.3">
      <c r="A246" s="7">
        <v>255</v>
      </c>
      <c r="B246" s="7">
        <v>1600</v>
      </c>
      <c r="C246" s="2" t="s">
        <v>147</v>
      </c>
      <c r="D246" s="2" t="s">
        <v>297</v>
      </c>
      <c r="E246" s="2"/>
      <c r="F246" s="9">
        <f t="shared" si="4"/>
        <v>400</v>
      </c>
      <c r="G246" s="57">
        <v>400</v>
      </c>
      <c r="H246" s="10">
        <v>0</v>
      </c>
      <c r="I246" s="47">
        <v>400</v>
      </c>
      <c r="J246" s="47">
        <v>44.247787610619476</v>
      </c>
    </row>
    <row r="247" spans="1:10" ht="18" customHeight="1" x14ac:dyDescent="0.3">
      <c r="A247" s="7">
        <v>256</v>
      </c>
      <c r="B247" s="7">
        <v>1606</v>
      </c>
      <c r="C247" s="2" t="s">
        <v>147</v>
      </c>
      <c r="D247" s="2" t="s">
        <v>488</v>
      </c>
      <c r="E247" s="2"/>
      <c r="F247" s="9">
        <f t="shared" si="4"/>
        <v>252</v>
      </c>
      <c r="G247" s="57">
        <v>252</v>
      </c>
      <c r="H247" s="10">
        <v>0</v>
      </c>
      <c r="I247" s="47">
        <v>252</v>
      </c>
      <c r="J247" s="47">
        <v>143.63636363636363</v>
      </c>
    </row>
    <row r="248" spans="1:10" ht="18" customHeight="1" x14ac:dyDescent="0.3">
      <c r="A248" s="7">
        <v>257</v>
      </c>
      <c r="B248" s="7">
        <v>1612</v>
      </c>
      <c r="C248" s="2" t="s">
        <v>147</v>
      </c>
      <c r="D248" s="2"/>
      <c r="E248" s="2" t="s">
        <v>313</v>
      </c>
      <c r="F248" s="9">
        <f t="shared" si="4"/>
        <v>1495</v>
      </c>
      <c r="G248" s="57">
        <v>1495</v>
      </c>
      <c r="H248" s="10">
        <v>0</v>
      </c>
      <c r="I248" s="47">
        <v>750</v>
      </c>
      <c r="J248" s="47">
        <v>398</v>
      </c>
    </row>
    <row r="249" spans="1:10" ht="18" customHeight="1" x14ac:dyDescent="0.3">
      <c r="A249" s="7">
        <v>258</v>
      </c>
      <c r="B249" s="7">
        <v>1618</v>
      </c>
      <c r="C249" s="2" t="s">
        <v>148</v>
      </c>
      <c r="D249" s="2" t="s">
        <v>374</v>
      </c>
      <c r="E249" s="2"/>
      <c r="F249" s="9">
        <f t="shared" si="4"/>
        <v>360</v>
      </c>
      <c r="G249" s="57">
        <v>360</v>
      </c>
      <c r="H249" s="10">
        <v>0</v>
      </c>
      <c r="I249" s="47">
        <v>360</v>
      </c>
      <c r="J249" s="47">
        <v>1588.7096774193549</v>
      </c>
    </row>
    <row r="250" spans="1:10" ht="18" customHeight="1" x14ac:dyDescent="0.3">
      <c r="A250" s="7">
        <v>259</v>
      </c>
      <c r="B250" s="7">
        <v>1624</v>
      </c>
      <c r="C250" s="2" t="s">
        <v>148</v>
      </c>
      <c r="D250" s="2" t="s">
        <v>489</v>
      </c>
      <c r="E250" s="2"/>
      <c r="F250" s="9">
        <f t="shared" si="4"/>
        <v>385</v>
      </c>
      <c r="G250" s="57">
        <v>385</v>
      </c>
      <c r="H250" s="10">
        <v>0</v>
      </c>
      <c r="I250" s="47">
        <v>326</v>
      </c>
      <c r="J250" s="47">
        <v>235.29411764705884</v>
      </c>
    </row>
    <row r="251" spans="1:10" ht="18" customHeight="1" x14ac:dyDescent="0.3">
      <c r="A251" s="7">
        <v>260</v>
      </c>
      <c r="B251" s="7">
        <v>1630</v>
      </c>
      <c r="C251" s="2" t="s">
        <v>148</v>
      </c>
      <c r="D251" s="2" t="s">
        <v>375</v>
      </c>
      <c r="E251" s="2"/>
      <c r="F251" s="9">
        <f t="shared" si="4"/>
        <v>360</v>
      </c>
      <c r="G251" s="57">
        <v>360</v>
      </c>
      <c r="H251" s="10">
        <v>0</v>
      </c>
      <c r="I251" s="47">
        <v>360</v>
      </c>
      <c r="J251" s="47">
        <v>1313.3333333333333</v>
      </c>
    </row>
    <row r="252" spans="1:10" ht="18" customHeight="1" x14ac:dyDescent="0.3">
      <c r="A252" s="7">
        <v>261</v>
      </c>
      <c r="B252" s="7">
        <v>1636</v>
      </c>
      <c r="C252" s="2" t="s">
        <v>149</v>
      </c>
      <c r="D252" s="2" t="s">
        <v>257</v>
      </c>
      <c r="E252" s="2"/>
      <c r="F252" s="9">
        <f t="shared" si="4"/>
        <v>425</v>
      </c>
      <c r="G252" s="57">
        <v>425</v>
      </c>
      <c r="H252" s="10">
        <v>0</v>
      </c>
      <c r="I252" s="47">
        <v>425</v>
      </c>
      <c r="J252" s="47">
        <v>294.11764705882354</v>
      </c>
    </row>
    <row r="253" spans="1:10" ht="18" customHeight="1" x14ac:dyDescent="0.3">
      <c r="A253" s="7">
        <v>262</v>
      </c>
      <c r="B253" s="7">
        <v>1642</v>
      </c>
      <c r="C253" s="2" t="s">
        <v>149</v>
      </c>
      <c r="D253" s="2" t="s">
        <v>338</v>
      </c>
      <c r="E253" s="2"/>
      <c r="F253" s="9">
        <f t="shared" si="4"/>
        <v>189</v>
      </c>
      <c r="G253" s="57">
        <v>189</v>
      </c>
      <c r="H253" s="10">
        <v>0</v>
      </c>
      <c r="I253" s="47">
        <v>189</v>
      </c>
      <c r="J253" s="47">
        <v>61.111111111111114</v>
      </c>
    </row>
    <row r="254" spans="1:10" ht="18" customHeight="1" x14ac:dyDescent="0.3">
      <c r="A254" s="7">
        <v>263</v>
      </c>
      <c r="B254" s="7">
        <v>1648</v>
      </c>
      <c r="C254" s="2" t="s">
        <v>149</v>
      </c>
      <c r="D254" s="2" t="s">
        <v>259</v>
      </c>
      <c r="E254" s="2"/>
      <c r="F254" s="9">
        <f t="shared" si="4"/>
        <v>425</v>
      </c>
      <c r="G254" s="57">
        <v>425</v>
      </c>
      <c r="H254" s="10">
        <v>0</v>
      </c>
      <c r="I254" s="47">
        <v>425.25</v>
      </c>
      <c r="J254" s="47">
        <v>319.14893617021278</v>
      </c>
    </row>
    <row r="255" spans="1:10" ht="18" customHeight="1" x14ac:dyDescent="0.3">
      <c r="A255" s="7">
        <v>264</v>
      </c>
      <c r="B255" s="7">
        <v>1654</v>
      </c>
      <c r="C255" s="2" t="s">
        <v>149</v>
      </c>
      <c r="D255" s="2"/>
      <c r="E255" s="2" t="s">
        <v>369</v>
      </c>
      <c r="F255" s="9">
        <f t="shared" si="4"/>
        <v>1095</v>
      </c>
      <c r="G255" s="57">
        <v>1095</v>
      </c>
      <c r="H255" s="10">
        <v>0</v>
      </c>
      <c r="I255" s="47">
        <v>750</v>
      </c>
      <c r="J255" s="47">
        <v>304</v>
      </c>
    </row>
    <row r="256" spans="1:10" ht="18" customHeight="1" x14ac:dyDescent="0.3">
      <c r="A256" s="7">
        <v>265</v>
      </c>
      <c r="B256" s="7">
        <v>1660</v>
      </c>
      <c r="C256" s="2" t="s">
        <v>150</v>
      </c>
      <c r="D256" s="2" t="s">
        <v>355</v>
      </c>
      <c r="E256" s="2"/>
      <c r="F256" s="9">
        <f t="shared" si="4"/>
        <v>360</v>
      </c>
      <c r="G256" s="57">
        <v>360</v>
      </c>
      <c r="H256" s="10">
        <v>0</v>
      </c>
      <c r="I256" s="47">
        <v>360</v>
      </c>
      <c r="J256" s="47">
        <v>652.31788079470198</v>
      </c>
    </row>
    <row r="257" spans="1:10" ht="18" customHeight="1" x14ac:dyDescent="0.3">
      <c r="A257" s="7">
        <v>266</v>
      </c>
      <c r="B257" s="7">
        <v>1666</v>
      </c>
      <c r="C257" s="2" t="s">
        <v>151</v>
      </c>
      <c r="D257" s="2"/>
      <c r="E257" s="2" t="s">
        <v>377</v>
      </c>
      <c r="F257" s="9">
        <f t="shared" si="4"/>
        <v>750</v>
      </c>
      <c r="G257" s="57">
        <v>750</v>
      </c>
      <c r="H257" s="10">
        <v>0</v>
      </c>
      <c r="I257" s="47">
        <v>750</v>
      </c>
      <c r="J257" s="47">
        <v>583</v>
      </c>
    </row>
    <row r="258" spans="1:10" ht="18" customHeight="1" x14ac:dyDescent="0.3">
      <c r="A258" s="7">
        <v>267</v>
      </c>
      <c r="B258" s="7">
        <v>1672</v>
      </c>
      <c r="C258" s="2" t="s">
        <v>152</v>
      </c>
      <c r="D258" s="2" t="s">
        <v>378</v>
      </c>
      <c r="E258" s="2"/>
      <c r="F258" s="9">
        <f t="shared" si="4"/>
        <v>400</v>
      </c>
      <c r="G258" s="57">
        <v>400</v>
      </c>
      <c r="H258" s="10">
        <v>0</v>
      </c>
      <c r="I258" s="47">
        <v>400</v>
      </c>
      <c r="J258" s="47">
        <v>102.04081632653062</v>
      </c>
    </row>
    <row r="259" spans="1:10" ht="18" customHeight="1" x14ac:dyDescent="0.3">
      <c r="A259" s="7">
        <v>268</v>
      </c>
      <c r="B259" s="7">
        <v>1678</v>
      </c>
      <c r="C259" s="2" t="s">
        <v>152</v>
      </c>
      <c r="D259" s="2" t="s">
        <v>320</v>
      </c>
      <c r="E259" s="2"/>
      <c r="F259" s="9">
        <f t="shared" ref="F259:F322" si="5">G259-H259</f>
        <v>216</v>
      </c>
      <c r="G259" s="57">
        <v>216</v>
      </c>
      <c r="H259" s="10">
        <v>0</v>
      </c>
      <c r="I259" s="47">
        <v>216</v>
      </c>
      <c r="J259" s="47">
        <v>98.958333333333343</v>
      </c>
    </row>
    <row r="260" spans="1:10" ht="18" customHeight="1" x14ac:dyDescent="0.3">
      <c r="A260" s="7">
        <v>269</v>
      </c>
      <c r="B260" s="7">
        <v>1684</v>
      </c>
      <c r="C260" s="2" t="s">
        <v>153</v>
      </c>
      <c r="D260" s="2" t="s">
        <v>375</v>
      </c>
      <c r="E260" s="2"/>
      <c r="F260" s="9">
        <f t="shared" si="5"/>
        <v>1520</v>
      </c>
      <c r="G260" s="57">
        <v>1520</v>
      </c>
      <c r="H260" s="10">
        <v>0</v>
      </c>
      <c r="I260" s="47">
        <v>360</v>
      </c>
      <c r="J260" s="47">
        <v>1313.3333333333333</v>
      </c>
    </row>
    <row r="261" spans="1:10" ht="18" customHeight="1" x14ac:dyDescent="0.3">
      <c r="A261" s="7">
        <v>270</v>
      </c>
      <c r="B261" s="7">
        <v>1690</v>
      </c>
      <c r="C261" s="2" t="s">
        <v>520</v>
      </c>
      <c r="D261" s="2" t="s">
        <v>304</v>
      </c>
      <c r="E261" s="2"/>
      <c r="F261" s="9">
        <f t="shared" si="5"/>
        <v>735</v>
      </c>
      <c r="G261" s="57">
        <v>735</v>
      </c>
      <c r="H261" s="10">
        <v>0</v>
      </c>
      <c r="I261" s="47">
        <v>735</v>
      </c>
      <c r="J261" s="47">
        <v>856.52173913043487</v>
      </c>
    </row>
    <row r="262" spans="1:10" ht="18" customHeight="1" x14ac:dyDescent="0.3">
      <c r="A262" s="7">
        <v>271</v>
      </c>
      <c r="B262" s="7">
        <v>1696</v>
      </c>
      <c r="C262" s="2" t="s">
        <v>154</v>
      </c>
      <c r="D262" s="2" t="s">
        <v>379</v>
      </c>
      <c r="E262" s="2"/>
      <c r="F262" s="9">
        <f t="shared" si="5"/>
        <v>3600</v>
      </c>
      <c r="G262" s="57">
        <v>3600</v>
      </c>
      <c r="H262" s="10">
        <v>0</v>
      </c>
      <c r="I262" s="47">
        <v>360</v>
      </c>
      <c r="J262" s="47">
        <v>471.29186602870817</v>
      </c>
    </row>
    <row r="263" spans="1:10" ht="18" customHeight="1" x14ac:dyDescent="0.3">
      <c r="A263" s="7">
        <v>272</v>
      </c>
      <c r="B263" s="7">
        <v>1702</v>
      </c>
      <c r="C263" s="2" t="s">
        <v>154</v>
      </c>
      <c r="D263" s="2" t="s">
        <v>380</v>
      </c>
      <c r="E263" s="2"/>
      <c r="F263" s="9">
        <f t="shared" si="5"/>
        <v>1800</v>
      </c>
      <c r="G263" s="57">
        <v>1800</v>
      </c>
      <c r="H263" s="10">
        <v>0</v>
      </c>
      <c r="I263" s="47">
        <v>360</v>
      </c>
      <c r="J263" s="47">
        <v>559.65909090909088</v>
      </c>
    </row>
    <row r="264" spans="1:10" ht="18" customHeight="1" x14ac:dyDescent="0.3">
      <c r="A264" s="7">
        <v>273</v>
      </c>
      <c r="B264" s="7">
        <v>1708</v>
      </c>
      <c r="C264" s="2" t="s">
        <v>154</v>
      </c>
      <c r="D264" s="2" t="s">
        <v>381</v>
      </c>
      <c r="E264" s="2"/>
      <c r="F264" s="9">
        <f t="shared" si="5"/>
        <v>3600</v>
      </c>
      <c r="G264" s="57">
        <v>3600</v>
      </c>
      <c r="H264" s="10">
        <v>0</v>
      </c>
      <c r="I264" s="47">
        <v>360</v>
      </c>
      <c r="J264" s="47">
        <v>456.01851851851848</v>
      </c>
    </row>
    <row r="265" spans="1:10" ht="18" customHeight="1" x14ac:dyDescent="0.3">
      <c r="A265" s="7">
        <v>274</v>
      </c>
      <c r="B265" s="7">
        <v>1714</v>
      </c>
      <c r="C265" s="2" t="s">
        <v>154</v>
      </c>
      <c r="D265" s="2" t="s">
        <v>262</v>
      </c>
      <c r="E265" s="2"/>
      <c r="F265" s="9">
        <f t="shared" si="5"/>
        <v>5570</v>
      </c>
      <c r="G265" s="57">
        <v>5570</v>
      </c>
      <c r="H265" s="10">
        <v>0</v>
      </c>
      <c r="I265" s="47">
        <v>360</v>
      </c>
      <c r="J265" s="47">
        <v>350.53380782918151</v>
      </c>
    </row>
    <row r="266" spans="1:10" ht="18" customHeight="1" x14ac:dyDescent="0.3">
      <c r="A266" s="7">
        <v>275</v>
      </c>
      <c r="B266" s="7">
        <v>1720</v>
      </c>
      <c r="C266" s="2" t="s">
        <v>155</v>
      </c>
      <c r="D266" s="2" t="s">
        <v>272</v>
      </c>
      <c r="E266" s="2"/>
      <c r="F266" s="9">
        <f t="shared" si="5"/>
        <v>400</v>
      </c>
      <c r="G266" s="57">
        <v>400</v>
      </c>
      <c r="H266" s="10">
        <v>0</v>
      </c>
      <c r="I266" s="47">
        <v>400</v>
      </c>
      <c r="J266" s="47">
        <v>217.39130434782609</v>
      </c>
    </row>
    <row r="267" spans="1:10" ht="18" customHeight="1" x14ac:dyDescent="0.3">
      <c r="A267" s="7">
        <v>276</v>
      </c>
      <c r="B267" s="7">
        <v>1726</v>
      </c>
      <c r="C267" s="2" t="s">
        <v>156</v>
      </c>
      <c r="D267" s="2" t="s">
        <v>433</v>
      </c>
      <c r="E267" s="2"/>
      <c r="F267" s="9">
        <f t="shared" si="5"/>
        <v>302</v>
      </c>
      <c r="G267" s="57">
        <v>302</v>
      </c>
      <c r="H267" s="10">
        <v>0</v>
      </c>
      <c r="I267" s="47">
        <v>302</v>
      </c>
      <c r="J267" s="47">
        <v>225.80645161290323</v>
      </c>
    </row>
    <row r="268" spans="1:10" ht="18" customHeight="1" x14ac:dyDescent="0.3">
      <c r="A268" s="7">
        <v>277</v>
      </c>
      <c r="B268" s="7">
        <v>1732</v>
      </c>
      <c r="C268" s="2" t="s">
        <v>157</v>
      </c>
      <c r="D268" s="2" t="s">
        <v>336</v>
      </c>
      <c r="E268" s="2"/>
      <c r="F268" s="9">
        <f t="shared" si="5"/>
        <v>400</v>
      </c>
      <c r="G268" s="57">
        <v>400</v>
      </c>
      <c r="H268" s="10">
        <v>0</v>
      </c>
      <c r="I268" s="47">
        <v>400</v>
      </c>
      <c r="J268" s="47">
        <v>388.31168831168833</v>
      </c>
    </row>
    <row r="269" spans="1:10" ht="18" customHeight="1" x14ac:dyDescent="0.3">
      <c r="A269" s="7">
        <v>278</v>
      </c>
      <c r="B269" s="7">
        <v>1738</v>
      </c>
      <c r="C269" s="2" t="s">
        <v>158</v>
      </c>
      <c r="D269" s="2" t="s">
        <v>382</v>
      </c>
      <c r="E269" s="2"/>
      <c r="F269" s="9">
        <f t="shared" si="5"/>
        <v>3315</v>
      </c>
      <c r="G269" s="57">
        <v>3315</v>
      </c>
      <c r="H269" s="10">
        <v>0</v>
      </c>
      <c r="I269" s="47">
        <v>221</v>
      </c>
      <c r="J269" s="47">
        <v>238.97058823529409</v>
      </c>
    </row>
    <row r="270" spans="1:10" ht="18" customHeight="1" x14ac:dyDescent="0.3">
      <c r="A270" s="7">
        <v>279</v>
      </c>
      <c r="B270" s="7">
        <v>1744</v>
      </c>
      <c r="C270" s="2" t="s">
        <v>158</v>
      </c>
      <c r="D270" s="2" t="s">
        <v>383</v>
      </c>
      <c r="E270" s="2"/>
      <c r="F270" s="9">
        <f t="shared" si="5"/>
        <v>7620</v>
      </c>
      <c r="G270" s="57">
        <v>7620</v>
      </c>
      <c r="H270" s="10">
        <v>0</v>
      </c>
      <c r="I270" s="47">
        <v>360</v>
      </c>
      <c r="J270" s="47">
        <v>300.30487804878049</v>
      </c>
    </row>
    <row r="271" spans="1:10" ht="18" customHeight="1" x14ac:dyDescent="0.3">
      <c r="A271" s="7">
        <v>280</v>
      </c>
      <c r="B271" s="7">
        <v>1750</v>
      </c>
      <c r="C271" s="2" t="s">
        <v>158</v>
      </c>
      <c r="D271" s="2" t="s">
        <v>566</v>
      </c>
      <c r="E271" s="2"/>
      <c r="F271" s="9">
        <f t="shared" si="5"/>
        <v>3300</v>
      </c>
      <c r="G271" s="57">
        <v>3300</v>
      </c>
      <c r="H271" s="10">
        <v>0</v>
      </c>
      <c r="I271" s="47">
        <v>330</v>
      </c>
      <c r="J271" s="47">
        <v>265</v>
      </c>
    </row>
    <row r="272" spans="1:10" ht="18" customHeight="1" x14ac:dyDescent="0.3">
      <c r="A272" s="7">
        <v>281</v>
      </c>
      <c r="B272" s="7">
        <v>1750</v>
      </c>
      <c r="C272" s="2" t="s">
        <v>158</v>
      </c>
      <c r="D272" s="2" t="s">
        <v>567</v>
      </c>
      <c r="E272" s="2"/>
      <c r="F272" s="9">
        <f t="shared" si="5"/>
        <v>3260</v>
      </c>
      <c r="G272" s="57">
        <v>3260</v>
      </c>
      <c r="H272" s="10">
        <v>0</v>
      </c>
      <c r="I272" s="47">
        <v>325.5</v>
      </c>
      <c r="J272" s="47">
        <v>200</v>
      </c>
    </row>
    <row r="273" spans="1:10" ht="18" customHeight="1" x14ac:dyDescent="0.3">
      <c r="A273" s="7">
        <v>282</v>
      </c>
      <c r="B273" s="7">
        <v>1750</v>
      </c>
      <c r="C273" s="2" t="s">
        <v>158</v>
      </c>
      <c r="D273" s="2" t="s">
        <v>384</v>
      </c>
      <c r="E273" s="2"/>
      <c r="F273" s="9">
        <f t="shared" si="5"/>
        <v>1630</v>
      </c>
      <c r="G273" s="57">
        <v>1630</v>
      </c>
      <c r="H273" s="10">
        <v>0</v>
      </c>
      <c r="I273" s="47">
        <v>325.5</v>
      </c>
      <c r="J273" s="47">
        <v>169.23076923076923</v>
      </c>
    </row>
    <row r="274" spans="1:10" ht="18" customHeight="1" x14ac:dyDescent="0.3">
      <c r="A274" s="7">
        <v>283</v>
      </c>
      <c r="B274" s="7">
        <v>1756</v>
      </c>
      <c r="C274" s="2" t="s">
        <v>158</v>
      </c>
      <c r="D274" s="2"/>
      <c r="E274" s="2" t="s">
        <v>385</v>
      </c>
      <c r="F274" s="9">
        <f t="shared" si="5"/>
        <v>11250</v>
      </c>
      <c r="G274" s="57">
        <v>11250</v>
      </c>
      <c r="H274" s="10">
        <v>0</v>
      </c>
      <c r="I274" s="47">
        <v>750</v>
      </c>
      <c r="J274" s="47">
        <v>662</v>
      </c>
    </row>
    <row r="275" spans="1:10" ht="18" customHeight="1" x14ac:dyDescent="0.3">
      <c r="A275" s="7">
        <v>284</v>
      </c>
      <c r="B275" s="7">
        <v>1768</v>
      </c>
      <c r="C275" s="2" t="s">
        <v>158</v>
      </c>
      <c r="D275" s="2"/>
      <c r="E275" s="2" t="s">
        <v>386</v>
      </c>
      <c r="F275" s="9">
        <f t="shared" si="5"/>
        <v>11250</v>
      </c>
      <c r="G275" s="57">
        <v>11250</v>
      </c>
      <c r="H275" s="10">
        <v>0</v>
      </c>
      <c r="I275" s="47">
        <v>750</v>
      </c>
      <c r="J275" s="47">
        <v>809</v>
      </c>
    </row>
    <row r="276" spans="1:10" ht="18" customHeight="1" x14ac:dyDescent="0.3">
      <c r="A276" s="7">
        <v>285</v>
      </c>
      <c r="B276" s="7">
        <v>1780</v>
      </c>
      <c r="C276" s="2" t="s">
        <v>158</v>
      </c>
      <c r="D276" s="2"/>
      <c r="E276" s="2" t="s">
        <v>387</v>
      </c>
      <c r="F276" s="9">
        <f t="shared" si="5"/>
        <v>11250</v>
      </c>
      <c r="G276" s="57">
        <v>11250</v>
      </c>
      <c r="H276" s="10">
        <v>0</v>
      </c>
      <c r="I276" s="47">
        <v>750</v>
      </c>
      <c r="J276" s="47">
        <v>730</v>
      </c>
    </row>
    <row r="277" spans="1:10" ht="18" customHeight="1" x14ac:dyDescent="0.3">
      <c r="A277" s="7">
        <v>286</v>
      </c>
      <c r="B277" s="7">
        <v>1792</v>
      </c>
      <c r="C277" s="2" t="s">
        <v>160</v>
      </c>
      <c r="D277" s="2"/>
      <c r="E277" s="2" t="s">
        <v>292</v>
      </c>
      <c r="F277" s="9">
        <f t="shared" si="5"/>
        <v>750</v>
      </c>
      <c r="G277" s="57">
        <v>750</v>
      </c>
      <c r="H277" s="10">
        <v>0</v>
      </c>
      <c r="I277" s="47">
        <v>750</v>
      </c>
      <c r="J277" s="47">
        <v>540</v>
      </c>
    </row>
    <row r="278" spans="1:10" ht="18" customHeight="1" x14ac:dyDescent="0.3">
      <c r="A278" s="7">
        <v>287</v>
      </c>
      <c r="B278" s="7">
        <v>1798</v>
      </c>
      <c r="C278" s="2" t="s">
        <v>521</v>
      </c>
      <c r="D278" s="2"/>
      <c r="E278" s="2" t="s">
        <v>292</v>
      </c>
      <c r="F278" s="9">
        <f t="shared" si="5"/>
        <v>750</v>
      </c>
      <c r="G278" s="57">
        <v>750</v>
      </c>
      <c r="H278" s="10">
        <v>0</v>
      </c>
      <c r="I278" s="47">
        <v>750</v>
      </c>
      <c r="J278" s="47">
        <v>540</v>
      </c>
    </row>
    <row r="279" spans="1:10" ht="18" customHeight="1" x14ac:dyDescent="0.3">
      <c r="A279" s="7">
        <v>288</v>
      </c>
      <c r="B279" s="7">
        <v>1804</v>
      </c>
      <c r="C279" s="2" t="s">
        <v>161</v>
      </c>
      <c r="D279" s="2" t="s">
        <v>536</v>
      </c>
      <c r="E279" s="2"/>
      <c r="F279" s="9">
        <f t="shared" si="5"/>
        <v>6460</v>
      </c>
      <c r="G279" s="57">
        <v>6460</v>
      </c>
      <c r="H279" s="10">
        <v>0</v>
      </c>
      <c r="I279" s="47">
        <v>718</v>
      </c>
      <c r="J279" s="47">
        <v>477.77777777777777</v>
      </c>
    </row>
    <row r="280" spans="1:10" ht="18" customHeight="1" x14ac:dyDescent="0.3">
      <c r="A280" s="7">
        <v>289</v>
      </c>
      <c r="B280" s="7">
        <v>1810</v>
      </c>
      <c r="C280" s="2" t="s">
        <v>161</v>
      </c>
      <c r="D280" s="2" t="s">
        <v>388</v>
      </c>
      <c r="E280" s="2"/>
      <c r="F280" s="9">
        <f t="shared" si="5"/>
        <v>2240</v>
      </c>
      <c r="G280" s="57">
        <v>2240</v>
      </c>
      <c r="H280" s="10">
        <v>0</v>
      </c>
      <c r="I280" s="47">
        <v>560</v>
      </c>
      <c r="J280" s="47">
        <v>370.37037037037032</v>
      </c>
    </row>
    <row r="281" spans="1:10" ht="18" customHeight="1" x14ac:dyDescent="0.3">
      <c r="A281" s="7">
        <v>290</v>
      </c>
      <c r="B281" s="7">
        <v>1816</v>
      </c>
      <c r="C281" s="2" t="s">
        <v>161</v>
      </c>
      <c r="D281" s="2" t="s">
        <v>389</v>
      </c>
      <c r="E281" s="2"/>
      <c r="F281" s="9">
        <f t="shared" si="5"/>
        <v>3955</v>
      </c>
      <c r="G281" s="57">
        <v>3955</v>
      </c>
      <c r="H281" s="10">
        <v>0</v>
      </c>
      <c r="I281" s="47">
        <v>718</v>
      </c>
      <c r="J281" s="47">
        <v>381.35593220338984</v>
      </c>
    </row>
    <row r="282" spans="1:10" ht="18" customHeight="1" x14ac:dyDescent="0.3">
      <c r="A282" s="7">
        <v>291</v>
      </c>
      <c r="B282" s="7">
        <v>1822</v>
      </c>
      <c r="C282" s="2" t="s">
        <v>162</v>
      </c>
      <c r="D282" s="2"/>
      <c r="E282" s="2" t="s">
        <v>292</v>
      </c>
      <c r="F282" s="9">
        <f t="shared" si="5"/>
        <v>4105</v>
      </c>
      <c r="G282" s="57">
        <v>4105</v>
      </c>
      <c r="H282" s="10">
        <v>0</v>
      </c>
      <c r="I282" s="47">
        <v>750</v>
      </c>
      <c r="J282" s="47">
        <v>540</v>
      </c>
    </row>
    <row r="283" spans="1:10" ht="18" customHeight="1" x14ac:dyDescent="0.3">
      <c r="A283" s="7">
        <v>292</v>
      </c>
      <c r="B283" s="7">
        <v>1832</v>
      </c>
      <c r="C283" s="2" t="s">
        <v>163</v>
      </c>
      <c r="D283" s="2" t="s">
        <v>390</v>
      </c>
      <c r="E283" s="2"/>
      <c r="F283" s="9">
        <f t="shared" si="5"/>
        <v>326</v>
      </c>
      <c r="G283" s="57">
        <v>326</v>
      </c>
      <c r="H283" s="10">
        <v>0</v>
      </c>
      <c r="I283" s="47">
        <v>325.5</v>
      </c>
      <c r="J283" s="47">
        <v>357.14285714285717</v>
      </c>
    </row>
    <row r="284" spans="1:10" ht="18" customHeight="1" x14ac:dyDescent="0.3">
      <c r="A284" s="7">
        <v>293</v>
      </c>
      <c r="B284" s="7">
        <v>1838</v>
      </c>
      <c r="C284" s="2" t="s">
        <v>163</v>
      </c>
      <c r="D284" s="2" t="s">
        <v>374</v>
      </c>
      <c r="E284" s="2"/>
      <c r="F284" s="9">
        <f t="shared" si="5"/>
        <v>360</v>
      </c>
      <c r="G284" s="57">
        <v>360</v>
      </c>
      <c r="H284" s="10">
        <v>0</v>
      </c>
      <c r="I284" s="47">
        <v>360</v>
      </c>
      <c r="J284" s="47">
        <v>1588.7096774193549</v>
      </c>
    </row>
    <row r="285" spans="1:10" ht="18" customHeight="1" x14ac:dyDescent="0.3">
      <c r="A285" s="7">
        <v>294</v>
      </c>
      <c r="B285" s="7">
        <v>1844</v>
      </c>
      <c r="C285" s="2" t="s">
        <v>163</v>
      </c>
      <c r="D285" s="2" t="s">
        <v>489</v>
      </c>
      <c r="E285" s="2"/>
      <c r="F285" s="9">
        <f t="shared" si="5"/>
        <v>326</v>
      </c>
      <c r="G285" s="57">
        <v>326</v>
      </c>
      <c r="H285" s="10">
        <v>0</v>
      </c>
      <c r="I285" s="47">
        <v>326</v>
      </c>
      <c r="J285" s="47">
        <v>235.29411764705884</v>
      </c>
    </row>
    <row r="286" spans="1:10" ht="18" customHeight="1" x14ac:dyDescent="0.3">
      <c r="A286" s="7">
        <v>295</v>
      </c>
      <c r="B286" s="7">
        <v>1850</v>
      </c>
      <c r="C286" s="2" t="s">
        <v>163</v>
      </c>
      <c r="D286" s="2"/>
      <c r="E286" s="2" t="s">
        <v>377</v>
      </c>
      <c r="F286" s="9">
        <f t="shared" si="5"/>
        <v>750</v>
      </c>
      <c r="G286" s="57">
        <v>750</v>
      </c>
      <c r="H286" s="10">
        <v>0</v>
      </c>
      <c r="I286" s="47">
        <v>750</v>
      </c>
      <c r="J286" s="47">
        <v>583</v>
      </c>
    </row>
    <row r="287" spans="1:10" ht="18" customHeight="1" x14ac:dyDescent="0.3">
      <c r="A287" s="7">
        <v>296</v>
      </c>
      <c r="B287" s="7">
        <v>1856</v>
      </c>
      <c r="C287" s="2" t="s">
        <v>164</v>
      </c>
      <c r="D287" s="2" t="s">
        <v>252</v>
      </c>
      <c r="E287" s="2"/>
      <c r="F287" s="9">
        <f t="shared" si="5"/>
        <v>1635</v>
      </c>
      <c r="G287" s="57">
        <v>1635</v>
      </c>
      <c r="H287" s="10">
        <v>0</v>
      </c>
      <c r="I287" s="47">
        <v>318</v>
      </c>
      <c r="J287" s="47">
        <v>220</v>
      </c>
    </row>
    <row r="288" spans="1:10" ht="18" customHeight="1" x14ac:dyDescent="0.3">
      <c r="A288" s="7">
        <v>297</v>
      </c>
      <c r="B288" s="7">
        <v>1862</v>
      </c>
      <c r="C288" s="2" t="s">
        <v>164</v>
      </c>
      <c r="D288" s="2" t="s">
        <v>322</v>
      </c>
      <c r="E288" s="2"/>
      <c r="F288" s="9">
        <f t="shared" si="5"/>
        <v>720</v>
      </c>
      <c r="G288" s="57">
        <v>720</v>
      </c>
      <c r="H288" s="10">
        <v>0</v>
      </c>
      <c r="I288" s="47">
        <v>360</v>
      </c>
      <c r="J288" s="47">
        <v>1824.0740740740739</v>
      </c>
    </row>
    <row r="289" spans="1:10" ht="18" customHeight="1" x14ac:dyDescent="0.3">
      <c r="A289" s="7">
        <v>298</v>
      </c>
      <c r="B289" s="7">
        <v>1868</v>
      </c>
      <c r="C289" s="2" t="s">
        <v>165</v>
      </c>
      <c r="D289" s="2" t="s">
        <v>391</v>
      </c>
      <c r="E289" s="2"/>
      <c r="F289" s="9">
        <f t="shared" si="5"/>
        <v>590</v>
      </c>
      <c r="G289" s="57">
        <v>590</v>
      </c>
      <c r="H289" s="10">
        <v>0</v>
      </c>
      <c r="I289" s="47">
        <v>590</v>
      </c>
      <c r="J289" s="47">
        <v>759.49367088607596</v>
      </c>
    </row>
    <row r="290" spans="1:10" ht="18" customHeight="1" x14ac:dyDescent="0.3">
      <c r="A290" s="7">
        <v>299</v>
      </c>
      <c r="B290" s="7">
        <v>1874</v>
      </c>
      <c r="C290" s="2" t="s">
        <v>165</v>
      </c>
      <c r="D290" s="2" t="s">
        <v>316</v>
      </c>
      <c r="E290" s="2"/>
      <c r="F290" s="9">
        <f t="shared" si="5"/>
        <v>2845</v>
      </c>
      <c r="G290" s="57">
        <v>2845</v>
      </c>
      <c r="H290" s="10">
        <v>0</v>
      </c>
      <c r="I290" s="47">
        <v>350</v>
      </c>
      <c r="J290" s="47">
        <v>264.70588235294116</v>
      </c>
    </row>
    <row r="291" spans="1:10" ht="18" customHeight="1" x14ac:dyDescent="0.3">
      <c r="A291" s="7">
        <v>300</v>
      </c>
      <c r="B291" s="7">
        <v>1880</v>
      </c>
      <c r="C291" s="2" t="s">
        <v>166</v>
      </c>
      <c r="D291" s="2" t="s">
        <v>374</v>
      </c>
      <c r="E291" s="2"/>
      <c r="F291" s="9">
        <f t="shared" si="5"/>
        <v>1080</v>
      </c>
      <c r="G291" s="57">
        <v>1080</v>
      </c>
      <c r="H291" s="10">
        <v>0</v>
      </c>
      <c r="I291" s="47">
        <v>360</v>
      </c>
      <c r="J291" s="47">
        <v>1588.7096774193549</v>
      </c>
    </row>
    <row r="292" spans="1:10" ht="18" customHeight="1" x14ac:dyDescent="0.3">
      <c r="A292" s="7">
        <v>301</v>
      </c>
      <c r="B292" s="7">
        <v>1886</v>
      </c>
      <c r="C292" s="2" t="s">
        <v>166</v>
      </c>
      <c r="D292" s="2" t="s">
        <v>489</v>
      </c>
      <c r="E292" s="2"/>
      <c r="F292" s="9">
        <f t="shared" si="5"/>
        <v>978</v>
      </c>
      <c r="G292" s="57">
        <v>978</v>
      </c>
      <c r="H292" s="10">
        <v>0</v>
      </c>
      <c r="I292" s="47">
        <v>326</v>
      </c>
      <c r="J292" s="47">
        <v>235.29411764705884</v>
      </c>
    </row>
    <row r="293" spans="1:10" ht="18" customHeight="1" x14ac:dyDescent="0.3">
      <c r="A293" s="7">
        <v>302</v>
      </c>
      <c r="B293" s="7">
        <v>1892</v>
      </c>
      <c r="C293" s="2" t="s">
        <v>166</v>
      </c>
      <c r="D293" s="2"/>
      <c r="E293" s="2" t="s">
        <v>269</v>
      </c>
      <c r="F293" s="9">
        <f t="shared" si="5"/>
        <v>1660</v>
      </c>
      <c r="G293" s="57">
        <v>1660</v>
      </c>
      <c r="H293" s="10">
        <v>0</v>
      </c>
      <c r="I293" s="47">
        <v>750</v>
      </c>
      <c r="J293" s="47">
        <v>348</v>
      </c>
    </row>
    <row r="294" spans="1:10" ht="18" customHeight="1" x14ac:dyDescent="0.3">
      <c r="A294" s="7">
        <v>303</v>
      </c>
      <c r="B294" s="7">
        <v>1904</v>
      </c>
      <c r="C294" s="2" t="s">
        <v>167</v>
      </c>
      <c r="D294" s="2" t="s">
        <v>289</v>
      </c>
      <c r="E294" s="2"/>
      <c r="F294" s="9">
        <f t="shared" si="5"/>
        <v>525</v>
      </c>
      <c r="G294" s="57">
        <v>525</v>
      </c>
      <c r="H294" s="10">
        <v>0</v>
      </c>
      <c r="I294" s="47">
        <v>525</v>
      </c>
      <c r="J294" s="47">
        <v>820.83333333333337</v>
      </c>
    </row>
    <row r="295" spans="1:10" ht="18" customHeight="1" x14ac:dyDescent="0.3">
      <c r="A295" s="7">
        <v>304</v>
      </c>
      <c r="B295" s="7">
        <v>1910</v>
      </c>
      <c r="C295" s="2" t="s">
        <v>167</v>
      </c>
      <c r="D295" s="2" t="s">
        <v>392</v>
      </c>
      <c r="E295" s="2"/>
      <c r="F295" s="9">
        <f t="shared" si="5"/>
        <v>525</v>
      </c>
      <c r="G295" s="57">
        <v>525</v>
      </c>
      <c r="H295" s="10">
        <v>0</v>
      </c>
      <c r="I295" s="47">
        <v>525</v>
      </c>
      <c r="J295" s="47">
        <v>1119.3181818181818</v>
      </c>
    </row>
    <row r="296" spans="1:10" ht="18" customHeight="1" x14ac:dyDescent="0.3">
      <c r="A296" s="7">
        <v>305</v>
      </c>
      <c r="B296" s="7">
        <v>1916</v>
      </c>
      <c r="C296" s="2" t="s">
        <v>168</v>
      </c>
      <c r="D296" s="2" t="s">
        <v>316</v>
      </c>
      <c r="E296" s="2"/>
      <c r="F296" s="9">
        <f t="shared" si="5"/>
        <v>935</v>
      </c>
      <c r="G296" s="57">
        <v>935</v>
      </c>
      <c r="H296" s="10">
        <v>0</v>
      </c>
      <c r="I296" s="47">
        <v>350</v>
      </c>
      <c r="J296" s="47">
        <v>264.70588235294116</v>
      </c>
    </row>
    <row r="297" spans="1:10" ht="18" customHeight="1" x14ac:dyDescent="0.3">
      <c r="A297" s="7">
        <v>306</v>
      </c>
      <c r="B297" s="7">
        <v>1922</v>
      </c>
      <c r="C297" s="2" t="s">
        <v>169</v>
      </c>
      <c r="D297" s="2" t="s">
        <v>268</v>
      </c>
      <c r="E297" s="2"/>
      <c r="F297" s="9">
        <f t="shared" si="5"/>
        <v>405</v>
      </c>
      <c r="G297" s="57">
        <v>405</v>
      </c>
      <c r="H297" s="10">
        <v>0</v>
      </c>
      <c r="I297" s="47">
        <v>337.5</v>
      </c>
      <c r="J297" s="47">
        <v>620.68965517241384</v>
      </c>
    </row>
    <row r="298" spans="1:10" ht="18" customHeight="1" x14ac:dyDescent="0.3">
      <c r="A298" s="7">
        <v>307</v>
      </c>
      <c r="B298" s="7">
        <v>1928</v>
      </c>
      <c r="C298" s="2" t="s">
        <v>170</v>
      </c>
      <c r="D298" s="2" t="s">
        <v>294</v>
      </c>
      <c r="E298" s="2"/>
      <c r="F298" s="9">
        <f t="shared" si="5"/>
        <v>2090</v>
      </c>
      <c r="G298" s="57">
        <v>2090</v>
      </c>
      <c r="H298" s="10">
        <v>0</v>
      </c>
      <c r="I298" s="47">
        <v>448</v>
      </c>
      <c r="J298" s="47">
        <v>190.47619047619048</v>
      </c>
    </row>
    <row r="299" spans="1:10" ht="18" customHeight="1" x14ac:dyDescent="0.3">
      <c r="A299" s="7">
        <v>308</v>
      </c>
      <c r="B299" s="7">
        <v>1934</v>
      </c>
      <c r="C299" s="2" t="s">
        <v>170</v>
      </c>
      <c r="D299" s="2" t="s">
        <v>297</v>
      </c>
      <c r="E299" s="2"/>
      <c r="F299" s="9">
        <f t="shared" si="5"/>
        <v>800</v>
      </c>
      <c r="G299" s="57">
        <v>800</v>
      </c>
      <c r="H299" s="10">
        <v>0</v>
      </c>
      <c r="I299" s="47">
        <v>400</v>
      </c>
      <c r="J299" s="47">
        <v>44.247787610619476</v>
      </c>
    </row>
    <row r="300" spans="1:10" ht="18" customHeight="1" x14ac:dyDescent="0.3">
      <c r="A300" s="7">
        <v>309</v>
      </c>
      <c r="B300" s="7">
        <v>1940</v>
      </c>
      <c r="C300" s="2" t="s">
        <v>171</v>
      </c>
      <c r="D300" s="2" t="s">
        <v>378</v>
      </c>
      <c r="E300" s="2"/>
      <c r="F300" s="9">
        <f t="shared" si="5"/>
        <v>3200</v>
      </c>
      <c r="G300" s="57">
        <v>3200</v>
      </c>
      <c r="H300" s="10">
        <v>0</v>
      </c>
      <c r="I300" s="47">
        <v>400</v>
      </c>
      <c r="J300" s="47">
        <v>102.04081632653062</v>
      </c>
    </row>
    <row r="301" spans="1:10" ht="18" customHeight="1" x14ac:dyDescent="0.3">
      <c r="A301" s="7">
        <v>310</v>
      </c>
      <c r="B301" s="7">
        <v>1946</v>
      </c>
      <c r="C301" s="2" t="s">
        <v>171</v>
      </c>
      <c r="D301" s="2" t="s">
        <v>393</v>
      </c>
      <c r="E301" s="2"/>
      <c r="F301" s="9">
        <f t="shared" si="5"/>
        <v>1440</v>
      </c>
      <c r="G301" s="57">
        <v>1440</v>
      </c>
      <c r="H301" s="10">
        <v>0</v>
      </c>
      <c r="I301" s="47">
        <v>360</v>
      </c>
      <c r="J301" s="47">
        <v>1614.7540983606557</v>
      </c>
    </row>
    <row r="302" spans="1:10" ht="18" customHeight="1" x14ac:dyDescent="0.3">
      <c r="A302" s="7">
        <v>311</v>
      </c>
      <c r="B302" s="7">
        <v>1952</v>
      </c>
      <c r="C302" s="2" t="s">
        <v>171</v>
      </c>
      <c r="D302" s="2" t="s">
        <v>254</v>
      </c>
      <c r="E302" s="2"/>
      <c r="F302" s="9">
        <f t="shared" si="5"/>
        <v>5475</v>
      </c>
      <c r="G302" s="57">
        <v>5475</v>
      </c>
      <c r="H302" s="10">
        <v>0</v>
      </c>
      <c r="I302" s="47">
        <v>360</v>
      </c>
      <c r="J302" s="47">
        <v>374.52471482889734</v>
      </c>
    </row>
    <row r="303" spans="1:10" ht="18" customHeight="1" x14ac:dyDescent="0.3">
      <c r="A303" s="7">
        <v>312</v>
      </c>
      <c r="B303" s="7">
        <v>1958</v>
      </c>
      <c r="C303" s="2" t="s">
        <v>172</v>
      </c>
      <c r="D303" s="2" t="s">
        <v>433</v>
      </c>
      <c r="E303" s="2"/>
      <c r="F303" s="9">
        <f t="shared" si="5"/>
        <v>306</v>
      </c>
      <c r="G303" s="57">
        <v>306</v>
      </c>
      <c r="H303" s="10">
        <v>0</v>
      </c>
      <c r="I303" s="47">
        <v>302</v>
      </c>
      <c r="J303" s="47">
        <v>225.80645161290323</v>
      </c>
    </row>
    <row r="304" spans="1:10" ht="18" customHeight="1" x14ac:dyDescent="0.3">
      <c r="A304" s="7">
        <v>313</v>
      </c>
      <c r="B304" s="7">
        <v>1964</v>
      </c>
      <c r="C304" s="2" t="s">
        <v>173</v>
      </c>
      <c r="D304" s="2" t="s">
        <v>433</v>
      </c>
      <c r="E304" s="2"/>
      <c r="F304" s="9">
        <f t="shared" si="5"/>
        <v>430</v>
      </c>
      <c r="G304" s="57">
        <v>430</v>
      </c>
      <c r="H304" s="10">
        <v>0</v>
      </c>
      <c r="I304" s="47">
        <v>302</v>
      </c>
      <c r="J304" s="47">
        <v>225.80645161290323</v>
      </c>
    </row>
    <row r="305" spans="1:10" ht="18" customHeight="1" x14ac:dyDescent="0.3">
      <c r="A305" s="7">
        <v>314</v>
      </c>
      <c r="B305" s="7">
        <v>1970</v>
      </c>
      <c r="C305" s="2" t="s">
        <v>174</v>
      </c>
      <c r="D305" s="2"/>
      <c r="E305" s="2" t="s">
        <v>284</v>
      </c>
      <c r="F305" s="9">
        <f t="shared" si="5"/>
        <v>750</v>
      </c>
      <c r="G305" s="57">
        <v>750</v>
      </c>
      <c r="H305" s="10">
        <v>0</v>
      </c>
      <c r="I305" s="47">
        <v>750</v>
      </c>
      <c r="J305" s="47">
        <v>338</v>
      </c>
    </row>
    <row r="306" spans="1:10" ht="18" customHeight="1" x14ac:dyDescent="0.3">
      <c r="A306" s="7">
        <v>315</v>
      </c>
      <c r="B306" s="7">
        <v>1976</v>
      </c>
      <c r="C306" s="2" t="s">
        <v>175</v>
      </c>
      <c r="D306" s="2" t="s">
        <v>394</v>
      </c>
      <c r="E306" s="2"/>
      <c r="F306" s="9">
        <f t="shared" si="5"/>
        <v>1930</v>
      </c>
      <c r="G306" s="57">
        <v>1930</v>
      </c>
      <c r="H306" s="10">
        <v>0</v>
      </c>
      <c r="I306" s="47">
        <v>360</v>
      </c>
      <c r="J306" s="47">
        <v>331.64983164983164</v>
      </c>
    </row>
    <row r="307" spans="1:10" ht="18" customHeight="1" x14ac:dyDescent="0.3">
      <c r="A307" s="7">
        <v>316</v>
      </c>
      <c r="B307" s="7">
        <v>1982</v>
      </c>
      <c r="C307" s="2" t="s">
        <v>176</v>
      </c>
      <c r="D307" s="2" t="s">
        <v>260</v>
      </c>
      <c r="E307" s="2"/>
      <c r="F307" s="9">
        <f t="shared" si="5"/>
        <v>588</v>
      </c>
      <c r="G307" s="57">
        <v>588</v>
      </c>
      <c r="H307" s="10">
        <v>0</v>
      </c>
      <c r="I307" s="47">
        <v>588</v>
      </c>
      <c r="J307" s="47">
        <v>387.36842105263162</v>
      </c>
    </row>
    <row r="308" spans="1:10" ht="18" customHeight="1" x14ac:dyDescent="0.3">
      <c r="A308" s="7">
        <v>317</v>
      </c>
      <c r="B308" s="7">
        <v>1988</v>
      </c>
      <c r="C308" s="2" t="s">
        <v>176</v>
      </c>
      <c r="D308" s="2"/>
      <c r="E308" s="2" t="s">
        <v>377</v>
      </c>
      <c r="F308" s="9">
        <f t="shared" si="5"/>
        <v>1085</v>
      </c>
      <c r="G308" s="57">
        <v>1085</v>
      </c>
      <c r="H308" s="10">
        <v>0</v>
      </c>
      <c r="I308" s="47">
        <v>750</v>
      </c>
      <c r="J308" s="47">
        <v>583</v>
      </c>
    </row>
    <row r="309" spans="1:10" ht="18" customHeight="1" x14ac:dyDescent="0.3">
      <c r="A309" s="7">
        <v>318</v>
      </c>
      <c r="B309" s="7">
        <v>1994</v>
      </c>
      <c r="C309" s="2" t="s">
        <v>176</v>
      </c>
      <c r="D309" s="2"/>
      <c r="E309" s="2" t="s">
        <v>490</v>
      </c>
      <c r="F309" s="9">
        <f t="shared" si="5"/>
        <v>1125</v>
      </c>
      <c r="G309" s="57">
        <v>1125</v>
      </c>
      <c r="H309" s="10">
        <v>0</v>
      </c>
      <c r="I309" s="47">
        <v>750</v>
      </c>
      <c r="J309" s="47">
        <v>677</v>
      </c>
    </row>
    <row r="310" spans="1:10" ht="18" customHeight="1" x14ac:dyDescent="0.3">
      <c r="A310" s="7">
        <v>319</v>
      </c>
      <c r="B310" s="7">
        <v>2000</v>
      </c>
      <c r="C310" s="2" t="s">
        <v>177</v>
      </c>
      <c r="D310" s="2" t="s">
        <v>395</v>
      </c>
      <c r="E310" s="2"/>
      <c r="F310" s="9">
        <f t="shared" si="5"/>
        <v>930</v>
      </c>
      <c r="G310" s="57">
        <v>930</v>
      </c>
      <c r="H310" s="10">
        <v>0</v>
      </c>
      <c r="I310" s="47">
        <v>233</v>
      </c>
      <c r="J310" s="47">
        <v>318.75</v>
      </c>
    </row>
    <row r="311" spans="1:10" ht="18" customHeight="1" x14ac:dyDescent="0.3">
      <c r="A311" s="7">
        <v>320</v>
      </c>
      <c r="B311" s="7">
        <v>2006</v>
      </c>
      <c r="C311" s="2" t="s">
        <v>177</v>
      </c>
      <c r="D311" s="2" t="s">
        <v>396</v>
      </c>
      <c r="E311" s="2"/>
      <c r="F311" s="9">
        <f t="shared" si="5"/>
        <v>930</v>
      </c>
      <c r="G311" s="57">
        <v>930</v>
      </c>
      <c r="H311" s="10">
        <v>0</v>
      </c>
      <c r="I311" s="47">
        <v>233</v>
      </c>
      <c r="J311" s="47">
        <v>291.42857142857139</v>
      </c>
    </row>
    <row r="312" spans="1:10" ht="18" customHeight="1" x14ac:dyDescent="0.3">
      <c r="A312" s="7">
        <v>321</v>
      </c>
      <c r="B312" s="7">
        <v>2012</v>
      </c>
      <c r="C312" s="2" t="s">
        <v>177</v>
      </c>
      <c r="D312" s="2" t="s">
        <v>397</v>
      </c>
      <c r="E312" s="2"/>
      <c r="F312" s="9">
        <f t="shared" si="5"/>
        <v>3080</v>
      </c>
      <c r="G312" s="57">
        <v>3080</v>
      </c>
      <c r="H312" s="10">
        <v>0</v>
      </c>
      <c r="I312" s="47">
        <v>308</v>
      </c>
      <c r="J312" s="47">
        <v>0</v>
      </c>
    </row>
    <row r="313" spans="1:10" ht="18" customHeight="1" x14ac:dyDescent="0.3">
      <c r="A313" s="7">
        <v>322</v>
      </c>
      <c r="B313" s="7">
        <v>2018</v>
      </c>
      <c r="C313" s="2" t="s">
        <v>177</v>
      </c>
      <c r="D313" s="2" t="s">
        <v>398</v>
      </c>
      <c r="E313" s="2"/>
      <c r="F313" s="9">
        <f t="shared" si="5"/>
        <v>950</v>
      </c>
      <c r="G313" s="57">
        <v>950</v>
      </c>
      <c r="H313" s="10">
        <v>0</v>
      </c>
      <c r="I313" s="47">
        <v>190</v>
      </c>
      <c r="J313" s="47">
        <v>125.65789473684211</v>
      </c>
    </row>
    <row r="314" spans="1:10" ht="18" customHeight="1" x14ac:dyDescent="0.3">
      <c r="A314" s="7">
        <v>323</v>
      </c>
      <c r="B314" s="7">
        <v>2024</v>
      </c>
      <c r="C314" s="2" t="s">
        <v>177</v>
      </c>
      <c r="D314" s="2" t="s">
        <v>568</v>
      </c>
      <c r="E314" s="2"/>
      <c r="F314" s="9">
        <f t="shared" si="5"/>
        <v>1105</v>
      </c>
      <c r="G314" s="57">
        <v>1105</v>
      </c>
      <c r="H314" s="10">
        <v>0</v>
      </c>
      <c r="I314" s="47">
        <v>221</v>
      </c>
      <c r="J314" s="47">
        <v>110.75949367088607</v>
      </c>
    </row>
    <row r="315" spans="1:10" ht="18" customHeight="1" x14ac:dyDescent="0.3">
      <c r="A315" s="7">
        <v>324</v>
      </c>
      <c r="B315" s="7">
        <v>2024</v>
      </c>
      <c r="C315" s="2" t="s">
        <v>177</v>
      </c>
      <c r="D315" s="2" t="s">
        <v>569</v>
      </c>
      <c r="E315" s="2"/>
      <c r="F315" s="9">
        <f t="shared" si="5"/>
        <v>1105</v>
      </c>
      <c r="G315" s="57">
        <v>1105</v>
      </c>
      <c r="H315" s="10">
        <v>0</v>
      </c>
      <c r="I315" s="47">
        <v>221</v>
      </c>
      <c r="J315" s="47">
        <v>110.75949367088607</v>
      </c>
    </row>
    <row r="316" spans="1:10" ht="18" customHeight="1" x14ac:dyDescent="0.3">
      <c r="A316" s="7">
        <v>325</v>
      </c>
      <c r="B316" s="7">
        <v>2030</v>
      </c>
      <c r="C316" s="2" t="s">
        <v>177</v>
      </c>
      <c r="D316" s="2" t="s">
        <v>527</v>
      </c>
      <c r="E316" s="2"/>
      <c r="F316" s="9">
        <f t="shared" si="5"/>
        <v>1105</v>
      </c>
      <c r="G316" s="57">
        <v>1105</v>
      </c>
      <c r="H316" s="10">
        <v>0</v>
      </c>
      <c r="I316" s="47">
        <v>221</v>
      </c>
      <c r="J316" s="47">
        <v>110.75949367088607</v>
      </c>
    </row>
    <row r="317" spans="1:10" ht="18" customHeight="1" x14ac:dyDescent="0.3">
      <c r="A317" s="7">
        <v>326</v>
      </c>
      <c r="B317" s="7">
        <v>2036</v>
      </c>
      <c r="C317" s="2" t="s">
        <v>177</v>
      </c>
      <c r="D317" s="58" t="s">
        <v>542</v>
      </c>
      <c r="E317" s="2"/>
      <c r="F317" s="9">
        <f t="shared" si="5"/>
        <v>700</v>
      </c>
      <c r="G317" s="57">
        <v>700</v>
      </c>
      <c r="H317" s="10">
        <v>0</v>
      </c>
      <c r="I317" s="47">
        <v>140</v>
      </c>
      <c r="J317" s="47">
        <v>55.978260869565212</v>
      </c>
    </row>
    <row r="318" spans="1:10" ht="18" customHeight="1" x14ac:dyDescent="0.3">
      <c r="A318" s="7">
        <v>327</v>
      </c>
      <c r="B318" s="7">
        <v>2042</v>
      </c>
      <c r="C318" s="2" t="s">
        <v>177</v>
      </c>
      <c r="D318" s="2"/>
      <c r="E318" s="2" t="s">
        <v>377</v>
      </c>
      <c r="F318" s="9">
        <f t="shared" si="5"/>
        <v>13920</v>
      </c>
      <c r="G318" s="57">
        <v>13920</v>
      </c>
      <c r="H318" s="10">
        <v>0</v>
      </c>
      <c r="I318" s="47">
        <v>750</v>
      </c>
      <c r="J318" s="47">
        <v>1266</v>
      </c>
    </row>
    <row r="319" spans="1:10" ht="18" customHeight="1" x14ac:dyDescent="0.3">
      <c r="A319" s="7">
        <v>328</v>
      </c>
      <c r="B319" s="7">
        <v>2048</v>
      </c>
      <c r="C319" s="2" t="s">
        <v>177</v>
      </c>
      <c r="D319" s="2"/>
      <c r="E319" s="2" t="s">
        <v>305</v>
      </c>
      <c r="F319" s="9">
        <f t="shared" si="5"/>
        <v>5625</v>
      </c>
      <c r="G319" s="57">
        <v>5625</v>
      </c>
      <c r="H319" s="10">
        <v>0</v>
      </c>
      <c r="I319" s="47">
        <v>375</v>
      </c>
      <c r="J319" s="47">
        <v>227</v>
      </c>
    </row>
    <row r="320" spans="1:10" ht="18" customHeight="1" x14ac:dyDescent="0.3">
      <c r="A320" s="7">
        <v>329</v>
      </c>
      <c r="B320" s="7">
        <v>2054</v>
      </c>
      <c r="C320" s="2" t="s">
        <v>177</v>
      </c>
      <c r="D320" s="2"/>
      <c r="E320" s="2" t="s">
        <v>399</v>
      </c>
      <c r="F320" s="9">
        <f t="shared" si="5"/>
        <v>5625</v>
      </c>
      <c r="G320" s="57">
        <v>5625</v>
      </c>
      <c r="H320" s="10">
        <v>0</v>
      </c>
      <c r="I320" s="47">
        <v>375</v>
      </c>
      <c r="J320" s="47">
        <v>961</v>
      </c>
    </row>
    <row r="321" spans="1:10" ht="18" customHeight="1" x14ac:dyDescent="0.3">
      <c r="A321" s="7">
        <v>330</v>
      </c>
      <c r="B321" s="7">
        <v>2060</v>
      </c>
      <c r="C321" s="2" t="s">
        <v>178</v>
      </c>
      <c r="D321" s="2" t="s">
        <v>297</v>
      </c>
      <c r="E321" s="2"/>
      <c r="F321" s="9">
        <f t="shared" si="5"/>
        <v>800</v>
      </c>
      <c r="G321" s="57">
        <v>800</v>
      </c>
      <c r="H321" s="10">
        <v>0</v>
      </c>
      <c r="I321" s="47">
        <v>400</v>
      </c>
      <c r="J321" s="47">
        <v>44.247787610619476</v>
      </c>
    </row>
    <row r="322" spans="1:10" ht="18" customHeight="1" x14ac:dyDescent="0.3">
      <c r="A322" s="7">
        <v>331</v>
      </c>
      <c r="B322" s="7">
        <v>2066</v>
      </c>
      <c r="C322" s="2" t="s">
        <v>178</v>
      </c>
      <c r="D322" s="2"/>
      <c r="E322" s="2" t="s">
        <v>313</v>
      </c>
      <c r="F322" s="9">
        <f t="shared" si="5"/>
        <v>2340</v>
      </c>
      <c r="G322" s="57">
        <v>2340</v>
      </c>
      <c r="H322" s="10">
        <v>0</v>
      </c>
      <c r="I322" s="47">
        <v>750</v>
      </c>
      <c r="J322" s="47">
        <v>509</v>
      </c>
    </row>
    <row r="323" spans="1:10" ht="18" customHeight="1" x14ac:dyDescent="0.3">
      <c r="A323" s="7">
        <v>332</v>
      </c>
      <c r="B323" s="7">
        <v>2072</v>
      </c>
      <c r="C323" s="2" t="s">
        <v>179</v>
      </c>
      <c r="D323" s="2" t="s">
        <v>400</v>
      </c>
      <c r="E323" s="2"/>
      <c r="F323" s="9">
        <f t="shared" ref="F323:F386" si="6">G323-H323</f>
        <v>480</v>
      </c>
      <c r="G323" s="57">
        <v>480</v>
      </c>
      <c r="H323" s="10">
        <v>0</v>
      </c>
      <c r="I323" s="47">
        <v>241.25</v>
      </c>
      <c r="J323" s="47">
        <v>294.11764705882354</v>
      </c>
    </row>
    <row r="324" spans="1:10" ht="18" customHeight="1" x14ac:dyDescent="0.3">
      <c r="A324" s="7">
        <v>333</v>
      </c>
      <c r="B324" s="7">
        <v>2084</v>
      </c>
      <c r="C324" s="2" t="s">
        <v>179</v>
      </c>
      <c r="D324" s="2" t="s">
        <v>536</v>
      </c>
      <c r="E324" s="2"/>
      <c r="F324" s="9">
        <f t="shared" si="6"/>
        <v>10770</v>
      </c>
      <c r="G324" s="57">
        <v>10770</v>
      </c>
      <c r="H324" s="10">
        <v>0</v>
      </c>
      <c r="I324" s="47">
        <v>718</v>
      </c>
      <c r="J324" s="47">
        <v>477.77777777777777</v>
      </c>
    </row>
    <row r="325" spans="1:10" ht="18" customHeight="1" x14ac:dyDescent="0.3">
      <c r="A325" s="7">
        <v>334</v>
      </c>
      <c r="B325" s="7">
        <v>2090</v>
      </c>
      <c r="C325" s="2" t="s">
        <v>179</v>
      </c>
      <c r="D325" s="2" t="s">
        <v>570</v>
      </c>
      <c r="E325" s="2"/>
      <c r="F325" s="9">
        <f t="shared" si="6"/>
        <v>575</v>
      </c>
      <c r="G325" s="57">
        <v>575</v>
      </c>
      <c r="H325" s="10">
        <v>0</v>
      </c>
      <c r="I325" s="47">
        <v>288</v>
      </c>
      <c r="J325" s="47">
        <v>220.58823529411762</v>
      </c>
    </row>
    <row r="326" spans="1:10" ht="18" customHeight="1" x14ac:dyDescent="0.3">
      <c r="A326" s="7">
        <v>335</v>
      </c>
      <c r="B326" s="7">
        <v>2096</v>
      </c>
      <c r="C326" s="2" t="s">
        <v>179</v>
      </c>
      <c r="D326" s="2"/>
      <c r="E326" s="2" t="s">
        <v>402</v>
      </c>
      <c r="F326" s="9">
        <f t="shared" si="6"/>
        <v>16655</v>
      </c>
      <c r="G326" s="57">
        <v>16655</v>
      </c>
      <c r="H326" s="10">
        <v>0</v>
      </c>
      <c r="I326" s="47">
        <v>750</v>
      </c>
      <c r="J326" s="47">
        <v>459</v>
      </c>
    </row>
    <row r="327" spans="1:10" ht="18" customHeight="1" x14ac:dyDescent="0.3">
      <c r="A327" s="7">
        <v>336</v>
      </c>
      <c r="B327" s="7">
        <v>2102</v>
      </c>
      <c r="C327" s="2" t="s">
        <v>180</v>
      </c>
      <c r="D327" s="2"/>
      <c r="E327" s="2" t="s">
        <v>292</v>
      </c>
      <c r="F327" s="9">
        <f t="shared" si="6"/>
        <v>750</v>
      </c>
      <c r="G327" s="57">
        <v>750</v>
      </c>
      <c r="H327" s="10">
        <v>0</v>
      </c>
      <c r="I327" s="47">
        <v>750</v>
      </c>
      <c r="J327" s="47">
        <v>540</v>
      </c>
    </row>
    <row r="328" spans="1:10" ht="18" customHeight="1" x14ac:dyDescent="0.3">
      <c r="A328" s="7">
        <v>337</v>
      </c>
      <c r="B328" s="7">
        <v>2108</v>
      </c>
      <c r="C328" s="2" t="s">
        <v>181</v>
      </c>
      <c r="D328" s="2" t="s">
        <v>304</v>
      </c>
      <c r="E328" s="2"/>
      <c r="F328" s="9">
        <f t="shared" si="6"/>
        <v>1595</v>
      </c>
      <c r="G328" s="57">
        <v>1595</v>
      </c>
      <c r="H328" s="10">
        <v>0</v>
      </c>
      <c r="I328" s="47">
        <v>735</v>
      </c>
      <c r="J328" s="47">
        <v>856.52173913043487</v>
      </c>
    </row>
    <row r="329" spans="1:10" ht="18" customHeight="1" x14ac:dyDescent="0.3">
      <c r="A329" s="7">
        <v>338</v>
      </c>
      <c r="B329" s="7">
        <v>2114</v>
      </c>
      <c r="C329" s="2" t="s">
        <v>182</v>
      </c>
      <c r="D329" s="2" t="s">
        <v>403</v>
      </c>
      <c r="E329" s="2"/>
      <c r="F329" s="9">
        <f t="shared" si="6"/>
        <v>5400</v>
      </c>
      <c r="G329" s="57">
        <v>5400</v>
      </c>
      <c r="H329" s="10">
        <v>0</v>
      </c>
      <c r="I329" s="47">
        <v>360</v>
      </c>
      <c r="J329" s="47">
        <v>205.63674321503132</v>
      </c>
    </row>
    <row r="330" spans="1:10" ht="18" customHeight="1" x14ac:dyDescent="0.3">
      <c r="A330" s="7">
        <v>339</v>
      </c>
      <c r="B330" s="7">
        <v>2120</v>
      </c>
      <c r="C330" s="2" t="s">
        <v>182</v>
      </c>
      <c r="D330" s="2" t="s">
        <v>404</v>
      </c>
      <c r="E330" s="2"/>
      <c r="F330" s="9">
        <f t="shared" si="6"/>
        <v>4800</v>
      </c>
      <c r="G330" s="57">
        <v>4800</v>
      </c>
      <c r="H330" s="10">
        <v>0</v>
      </c>
      <c r="I330" s="47">
        <v>600</v>
      </c>
      <c r="J330" s="47">
        <v>273.97260273972603</v>
      </c>
    </row>
    <row r="331" spans="1:10" ht="18" customHeight="1" x14ac:dyDescent="0.3">
      <c r="A331" s="7">
        <v>340</v>
      </c>
      <c r="B331" s="7">
        <v>2126</v>
      </c>
      <c r="C331" s="2" t="s">
        <v>182</v>
      </c>
      <c r="D331" s="2" t="s">
        <v>405</v>
      </c>
      <c r="E331" s="2"/>
      <c r="F331" s="9">
        <f t="shared" si="6"/>
        <v>2880</v>
      </c>
      <c r="G331" s="57">
        <v>2880</v>
      </c>
      <c r="H331" s="10">
        <v>0</v>
      </c>
      <c r="I331" s="47">
        <v>360</v>
      </c>
      <c r="J331" s="47">
        <v>507.73195876288662</v>
      </c>
    </row>
    <row r="332" spans="1:10" ht="18" customHeight="1" x14ac:dyDescent="0.3">
      <c r="A332" s="7">
        <v>341</v>
      </c>
      <c r="B332" s="7">
        <v>2132</v>
      </c>
      <c r="C332" s="2" t="s">
        <v>182</v>
      </c>
      <c r="D332" s="2" t="s">
        <v>406</v>
      </c>
      <c r="E332" s="2"/>
      <c r="F332" s="9">
        <f t="shared" si="6"/>
        <v>7200</v>
      </c>
      <c r="G332" s="57">
        <v>7200</v>
      </c>
      <c r="H332" s="10">
        <v>0</v>
      </c>
      <c r="I332" s="47">
        <v>360</v>
      </c>
      <c r="J332" s="47">
        <v>94.894026974951828</v>
      </c>
    </row>
    <row r="333" spans="1:10" ht="18" customHeight="1" x14ac:dyDescent="0.3">
      <c r="A333" s="7">
        <v>342</v>
      </c>
      <c r="B333" s="7">
        <v>2138</v>
      </c>
      <c r="C333" s="2" t="s">
        <v>182</v>
      </c>
      <c r="D333" s="2"/>
      <c r="E333" s="2" t="s">
        <v>360</v>
      </c>
      <c r="F333" s="9">
        <f t="shared" si="6"/>
        <v>4500</v>
      </c>
      <c r="G333" s="57">
        <v>4500</v>
      </c>
      <c r="H333" s="10">
        <v>0</v>
      </c>
      <c r="I333" s="47">
        <v>750</v>
      </c>
      <c r="J333" s="60">
        <v>463</v>
      </c>
    </row>
    <row r="334" spans="1:10" ht="18" customHeight="1" x14ac:dyDescent="0.3">
      <c r="A334" s="7">
        <v>343</v>
      </c>
      <c r="B334" s="7">
        <v>2144</v>
      </c>
      <c r="C334" s="2" t="s">
        <v>182</v>
      </c>
      <c r="D334" s="2"/>
      <c r="E334" s="2" t="s">
        <v>328</v>
      </c>
      <c r="F334" s="9">
        <f t="shared" si="6"/>
        <v>4500</v>
      </c>
      <c r="G334" s="57">
        <v>4500</v>
      </c>
      <c r="H334" s="10">
        <v>0</v>
      </c>
      <c r="I334" s="47">
        <v>750</v>
      </c>
      <c r="J334" s="47">
        <v>657</v>
      </c>
    </row>
    <row r="335" spans="1:10" ht="18" customHeight="1" x14ac:dyDescent="0.3">
      <c r="A335" s="7">
        <v>344</v>
      </c>
      <c r="B335" s="7">
        <v>2150</v>
      </c>
      <c r="C335" s="2" t="s">
        <v>182</v>
      </c>
      <c r="D335" s="2"/>
      <c r="E335" s="2" t="s">
        <v>376</v>
      </c>
      <c r="F335" s="9">
        <f t="shared" si="6"/>
        <v>7895</v>
      </c>
      <c r="G335" s="57">
        <v>7895</v>
      </c>
      <c r="H335" s="10">
        <v>0</v>
      </c>
      <c r="I335" s="47">
        <v>375</v>
      </c>
      <c r="J335" s="47">
        <v>717</v>
      </c>
    </row>
    <row r="336" spans="1:10" ht="18" customHeight="1" x14ac:dyDescent="0.3">
      <c r="A336" s="7">
        <v>345</v>
      </c>
      <c r="B336" s="7">
        <v>2156</v>
      </c>
      <c r="C336" s="2" t="s">
        <v>183</v>
      </c>
      <c r="D336" s="2" t="s">
        <v>381</v>
      </c>
      <c r="E336" s="2"/>
      <c r="F336" s="9">
        <f t="shared" si="6"/>
        <v>360</v>
      </c>
      <c r="G336" s="57">
        <v>360</v>
      </c>
      <c r="H336" s="10">
        <v>0</v>
      </c>
      <c r="I336" s="47">
        <v>360</v>
      </c>
      <c r="J336" s="47">
        <v>456.01851851851848</v>
      </c>
    </row>
    <row r="337" spans="1:10" ht="18" customHeight="1" x14ac:dyDescent="0.3">
      <c r="A337" s="7">
        <v>346</v>
      </c>
      <c r="B337" s="7">
        <v>2162</v>
      </c>
      <c r="C337" s="2" t="s">
        <v>183</v>
      </c>
      <c r="D337" s="2" t="s">
        <v>407</v>
      </c>
      <c r="E337" s="2"/>
      <c r="F337" s="9">
        <f t="shared" si="6"/>
        <v>360</v>
      </c>
      <c r="G337" s="57">
        <v>360</v>
      </c>
      <c r="H337" s="10">
        <v>0</v>
      </c>
      <c r="I337" s="47">
        <v>360</v>
      </c>
      <c r="J337" s="47">
        <v>350.53380782918151</v>
      </c>
    </row>
    <row r="338" spans="1:10" ht="18" customHeight="1" x14ac:dyDescent="0.3">
      <c r="A338" s="7">
        <v>347</v>
      </c>
      <c r="B338" s="7">
        <v>2168</v>
      </c>
      <c r="C338" s="2" t="s">
        <v>184</v>
      </c>
      <c r="D338" s="2" t="s">
        <v>322</v>
      </c>
      <c r="E338" s="2"/>
      <c r="F338" s="9">
        <f t="shared" si="6"/>
        <v>1730</v>
      </c>
      <c r="G338" s="57">
        <v>1730</v>
      </c>
      <c r="H338" s="10">
        <v>0</v>
      </c>
      <c r="I338" s="47">
        <v>360</v>
      </c>
      <c r="J338" s="47">
        <v>1824.0740740740739</v>
      </c>
    </row>
    <row r="339" spans="1:10" ht="18" customHeight="1" x14ac:dyDescent="0.3">
      <c r="A339" s="7">
        <v>348</v>
      </c>
      <c r="B339" s="7">
        <v>2174</v>
      </c>
      <c r="C339" s="2" t="s">
        <v>185</v>
      </c>
      <c r="D339" s="2" t="s">
        <v>318</v>
      </c>
      <c r="E339" s="2"/>
      <c r="F339" s="9">
        <f t="shared" si="6"/>
        <v>2880</v>
      </c>
      <c r="G339" s="57">
        <v>2880</v>
      </c>
      <c r="H339" s="10">
        <v>0</v>
      </c>
      <c r="I339" s="47">
        <v>360</v>
      </c>
      <c r="J339" s="47">
        <v>243.8118811881188</v>
      </c>
    </row>
    <row r="340" spans="1:10" ht="18" customHeight="1" x14ac:dyDescent="0.3">
      <c r="A340" s="7">
        <v>349</v>
      </c>
      <c r="B340" s="7">
        <v>2180</v>
      </c>
      <c r="C340" s="2" t="s">
        <v>185</v>
      </c>
      <c r="D340" s="2"/>
      <c r="E340" s="2" t="s">
        <v>369</v>
      </c>
      <c r="F340" s="9">
        <f t="shared" si="6"/>
        <v>3835</v>
      </c>
      <c r="G340" s="57">
        <v>3835</v>
      </c>
      <c r="H340" s="10">
        <v>0</v>
      </c>
      <c r="I340" s="47">
        <v>750</v>
      </c>
      <c r="J340" s="47">
        <v>346</v>
      </c>
    </row>
    <row r="341" spans="1:10" ht="18" customHeight="1" x14ac:dyDescent="0.3">
      <c r="A341" s="7">
        <v>350</v>
      </c>
      <c r="B341" s="7">
        <v>2186</v>
      </c>
      <c r="C341" s="2" t="s">
        <v>186</v>
      </c>
      <c r="D341" s="2" t="s">
        <v>378</v>
      </c>
      <c r="E341" s="2"/>
      <c r="F341" s="9">
        <f t="shared" si="6"/>
        <v>1600</v>
      </c>
      <c r="G341" s="57">
        <v>1600</v>
      </c>
      <c r="H341" s="10">
        <v>0</v>
      </c>
      <c r="I341" s="47">
        <v>400</v>
      </c>
      <c r="J341" s="47">
        <v>102.04081632653062</v>
      </c>
    </row>
    <row r="342" spans="1:10" ht="18" customHeight="1" x14ac:dyDescent="0.3">
      <c r="A342" s="7">
        <v>351</v>
      </c>
      <c r="B342" s="7">
        <v>2192</v>
      </c>
      <c r="C342" s="2" t="s">
        <v>186</v>
      </c>
      <c r="D342" s="2" t="s">
        <v>408</v>
      </c>
      <c r="E342" s="2"/>
      <c r="F342" s="9">
        <f t="shared" si="6"/>
        <v>330</v>
      </c>
      <c r="G342" s="57">
        <v>330</v>
      </c>
      <c r="H342" s="10">
        <v>0</v>
      </c>
      <c r="I342" s="47">
        <v>330</v>
      </c>
      <c r="J342" s="47">
        <v>246.15384615384613</v>
      </c>
    </row>
    <row r="343" spans="1:10" ht="18" customHeight="1" x14ac:dyDescent="0.3">
      <c r="A343" s="7">
        <v>352</v>
      </c>
      <c r="B343" s="7">
        <v>2198</v>
      </c>
      <c r="C343" s="2" t="s">
        <v>186</v>
      </c>
      <c r="D343" s="2" t="s">
        <v>318</v>
      </c>
      <c r="E343" s="2"/>
      <c r="F343" s="9">
        <f t="shared" si="6"/>
        <v>2880</v>
      </c>
      <c r="G343" s="57">
        <v>2880</v>
      </c>
      <c r="H343" s="10">
        <v>0</v>
      </c>
      <c r="I343" s="47">
        <v>360</v>
      </c>
      <c r="J343" s="47">
        <v>243.8118811881188</v>
      </c>
    </row>
    <row r="344" spans="1:10" ht="18" customHeight="1" x14ac:dyDescent="0.3">
      <c r="A344" s="7">
        <v>353</v>
      </c>
      <c r="B344" s="7">
        <v>2204</v>
      </c>
      <c r="C344" s="2" t="s">
        <v>186</v>
      </c>
      <c r="D344" s="2"/>
      <c r="E344" s="2" t="s">
        <v>369</v>
      </c>
      <c r="F344" s="9">
        <f t="shared" si="6"/>
        <v>3780</v>
      </c>
      <c r="G344" s="57">
        <v>3780</v>
      </c>
      <c r="H344" s="10">
        <v>0</v>
      </c>
      <c r="I344" s="47">
        <v>750</v>
      </c>
      <c r="J344" s="47">
        <v>346</v>
      </c>
    </row>
    <row r="345" spans="1:10" ht="18" customHeight="1" x14ac:dyDescent="0.3">
      <c r="A345" s="7">
        <v>354</v>
      </c>
      <c r="B345" s="7">
        <v>2210</v>
      </c>
      <c r="C345" s="2" t="s">
        <v>187</v>
      </c>
      <c r="D345" s="2" t="s">
        <v>340</v>
      </c>
      <c r="E345" s="2"/>
      <c r="F345" s="9">
        <f t="shared" si="6"/>
        <v>432</v>
      </c>
      <c r="G345" s="57">
        <v>432</v>
      </c>
      <c r="H345" s="10">
        <v>0</v>
      </c>
      <c r="I345" s="47">
        <v>432</v>
      </c>
      <c r="J345" s="47">
        <v>588.23529411764707</v>
      </c>
    </row>
    <row r="346" spans="1:10" ht="18" customHeight="1" x14ac:dyDescent="0.3">
      <c r="A346" s="7">
        <v>356</v>
      </c>
      <c r="B346" s="7">
        <v>2216</v>
      </c>
      <c r="C346" s="2" t="s">
        <v>187</v>
      </c>
      <c r="D346" s="2" t="s">
        <v>281</v>
      </c>
      <c r="E346" s="2"/>
      <c r="F346" s="9">
        <f t="shared" si="6"/>
        <v>540</v>
      </c>
      <c r="G346" s="57">
        <v>540</v>
      </c>
      <c r="H346" s="10">
        <v>0</v>
      </c>
      <c r="I346" s="47">
        <v>400</v>
      </c>
      <c r="J346" s="47">
        <v>350.00000000000006</v>
      </c>
    </row>
    <row r="347" spans="1:10" ht="18" customHeight="1" x14ac:dyDescent="0.3">
      <c r="A347" s="7">
        <v>357</v>
      </c>
      <c r="B347" s="7">
        <v>2222</v>
      </c>
      <c r="C347" s="2" t="s">
        <v>188</v>
      </c>
      <c r="D347" s="2" t="s">
        <v>409</v>
      </c>
      <c r="E347" s="2"/>
      <c r="F347" s="9">
        <f t="shared" si="6"/>
        <v>860</v>
      </c>
      <c r="G347" s="57">
        <v>860</v>
      </c>
      <c r="H347" s="10">
        <v>0</v>
      </c>
      <c r="I347" s="47">
        <v>432</v>
      </c>
      <c r="J347" s="47">
        <v>588.23529411764707</v>
      </c>
    </row>
    <row r="348" spans="1:10" ht="18" customHeight="1" x14ac:dyDescent="0.3">
      <c r="A348" s="7">
        <v>358</v>
      </c>
      <c r="B348" s="7">
        <v>2228</v>
      </c>
      <c r="C348" s="2" t="s">
        <v>188</v>
      </c>
      <c r="D348" s="2" t="s">
        <v>281</v>
      </c>
      <c r="E348" s="2"/>
      <c r="F348" s="9">
        <f t="shared" si="6"/>
        <v>1175</v>
      </c>
      <c r="G348" s="57">
        <v>1175</v>
      </c>
      <c r="H348" s="10">
        <v>0</v>
      </c>
      <c r="I348" s="47">
        <v>400</v>
      </c>
      <c r="J348" s="47">
        <v>350.00000000000006</v>
      </c>
    </row>
    <row r="349" spans="1:10" ht="18" customHeight="1" x14ac:dyDescent="0.3">
      <c r="A349" s="7">
        <v>359</v>
      </c>
      <c r="B349" s="7">
        <v>2234</v>
      </c>
      <c r="C349" s="2" t="s">
        <v>189</v>
      </c>
      <c r="D349" s="2" t="s">
        <v>261</v>
      </c>
      <c r="E349" s="2"/>
      <c r="F349" s="9">
        <f t="shared" si="6"/>
        <v>1105</v>
      </c>
      <c r="G349" s="57">
        <v>1105</v>
      </c>
      <c r="H349" s="10">
        <v>0</v>
      </c>
      <c r="I349" s="47">
        <v>735</v>
      </c>
      <c r="J349" s="47">
        <v>1407.1428571428573</v>
      </c>
    </row>
    <row r="350" spans="1:10" ht="18" customHeight="1" x14ac:dyDescent="0.3">
      <c r="A350" s="7">
        <v>360</v>
      </c>
      <c r="B350" s="7">
        <v>2240</v>
      </c>
      <c r="C350" s="2" t="s">
        <v>190</v>
      </c>
      <c r="D350" s="2"/>
      <c r="E350" s="2" t="s">
        <v>269</v>
      </c>
      <c r="F350" s="9">
        <f t="shared" si="6"/>
        <v>750</v>
      </c>
      <c r="G350" s="57">
        <v>750</v>
      </c>
      <c r="H350" s="10">
        <v>0</v>
      </c>
      <c r="I350" s="47">
        <v>750</v>
      </c>
      <c r="J350" s="47">
        <v>348</v>
      </c>
    </row>
    <row r="351" spans="1:10" ht="18" customHeight="1" x14ac:dyDescent="0.3">
      <c r="A351" s="7">
        <v>361</v>
      </c>
      <c r="B351" s="7">
        <v>2246</v>
      </c>
      <c r="C351" s="2" t="s">
        <v>191</v>
      </c>
      <c r="D351" s="2" t="s">
        <v>275</v>
      </c>
      <c r="E351" s="2"/>
      <c r="F351" s="9">
        <f t="shared" si="6"/>
        <v>718</v>
      </c>
      <c r="G351" s="57">
        <v>718</v>
      </c>
      <c r="H351" s="10">
        <v>0</v>
      </c>
      <c r="I351" s="47">
        <v>718</v>
      </c>
      <c r="J351" s="47">
        <v>384.61538461538458</v>
      </c>
    </row>
    <row r="352" spans="1:10" ht="18" customHeight="1" x14ac:dyDescent="0.3">
      <c r="A352" s="7">
        <v>362</v>
      </c>
      <c r="B352" s="7">
        <v>2252</v>
      </c>
      <c r="C352" s="2" t="s">
        <v>192</v>
      </c>
      <c r="D352" s="2" t="s">
        <v>378</v>
      </c>
      <c r="E352" s="2"/>
      <c r="F352" s="9">
        <f t="shared" si="6"/>
        <v>6000</v>
      </c>
      <c r="G352" s="57">
        <v>6000</v>
      </c>
      <c r="H352" s="10">
        <v>0</v>
      </c>
      <c r="I352" s="47">
        <v>400</v>
      </c>
      <c r="J352" s="47">
        <v>102.04081632653062</v>
      </c>
    </row>
    <row r="353" spans="1:10" ht="18" customHeight="1" x14ac:dyDescent="0.3">
      <c r="A353" s="7">
        <v>363</v>
      </c>
      <c r="B353" s="7">
        <v>2258</v>
      </c>
      <c r="C353" s="2" t="s">
        <v>192</v>
      </c>
      <c r="D353" s="2" t="s">
        <v>320</v>
      </c>
      <c r="E353" s="2"/>
      <c r="F353" s="9">
        <f t="shared" si="6"/>
        <v>216</v>
      </c>
      <c r="G353" s="57">
        <v>216</v>
      </c>
      <c r="H353" s="10">
        <v>0</v>
      </c>
      <c r="I353" s="47">
        <v>216</v>
      </c>
      <c r="J353" s="47">
        <v>98.958333333333343</v>
      </c>
    </row>
    <row r="354" spans="1:10" ht="18" customHeight="1" x14ac:dyDescent="0.3">
      <c r="A354" s="7">
        <v>364</v>
      </c>
      <c r="B354" s="7">
        <v>2264</v>
      </c>
      <c r="C354" s="2" t="s">
        <v>192</v>
      </c>
      <c r="D354" s="2" t="s">
        <v>410</v>
      </c>
      <c r="E354" s="2"/>
      <c r="F354" s="9">
        <f t="shared" si="6"/>
        <v>2000</v>
      </c>
      <c r="G354" s="57">
        <v>2000</v>
      </c>
      <c r="H354" s="10">
        <v>0</v>
      </c>
      <c r="I354" s="47">
        <v>400</v>
      </c>
      <c r="J354" s="47">
        <v>306.12244897959187</v>
      </c>
    </row>
    <row r="355" spans="1:10" ht="18" customHeight="1" x14ac:dyDescent="0.3">
      <c r="A355" s="7">
        <v>365</v>
      </c>
      <c r="B355" s="7">
        <v>2270</v>
      </c>
      <c r="C355" s="2" t="s">
        <v>192</v>
      </c>
      <c r="D355" s="2" t="s">
        <v>411</v>
      </c>
      <c r="E355" s="2"/>
      <c r="F355" s="9">
        <f t="shared" si="6"/>
        <v>1080</v>
      </c>
      <c r="G355" s="57">
        <v>1080</v>
      </c>
      <c r="H355" s="10">
        <v>0</v>
      </c>
      <c r="I355" s="47">
        <v>216</v>
      </c>
      <c r="J355" s="47">
        <v>98.958333333333343</v>
      </c>
    </row>
    <row r="356" spans="1:10" ht="18" customHeight="1" x14ac:dyDescent="0.3">
      <c r="A356" s="7">
        <v>366</v>
      </c>
      <c r="B356" s="7">
        <v>2276</v>
      </c>
      <c r="C356" s="2" t="s">
        <v>192</v>
      </c>
      <c r="D356" s="2" t="s">
        <v>412</v>
      </c>
      <c r="E356" s="2"/>
      <c r="F356" s="9">
        <f t="shared" si="6"/>
        <v>2000</v>
      </c>
      <c r="G356" s="57">
        <v>2000</v>
      </c>
      <c r="H356" s="10">
        <v>0</v>
      </c>
      <c r="I356" s="47">
        <v>400</v>
      </c>
      <c r="J356" s="47">
        <v>306.12244897959187</v>
      </c>
    </row>
    <row r="357" spans="1:10" ht="18" customHeight="1" x14ac:dyDescent="0.3">
      <c r="A357" s="7">
        <v>367</v>
      </c>
      <c r="B357" s="7">
        <v>2282</v>
      </c>
      <c r="C357" s="2" t="s">
        <v>192</v>
      </c>
      <c r="D357" s="2" t="s">
        <v>413</v>
      </c>
      <c r="E357" s="2"/>
      <c r="F357" s="9">
        <f t="shared" si="6"/>
        <v>441</v>
      </c>
      <c r="G357" s="57">
        <v>441</v>
      </c>
      <c r="H357" s="10">
        <v>0</v>
      </c>
      <c r="I357" s="47">
        <v>441</v>
      </c>
      <c r="J357" s="47">
        <v>555.55555555555554</v>
      </c>
    </row>
    <row r="358" spans="1:10" ht="18" customHeight="1" x14ac:dyDescent="0.3">
      <c r="A358" s="7">
        <v>368</v>
      </c>
      <c r="B358" s="7">
        <v>2288</v>
      </c>
      <c r="C358" s="2" t="s">
        <v>192</v>
      </c>
      <c r="D358" s="2"/>
      <c r="E358" s="2" t="s">
        <v>414</v>
      </c>
      <c r="F358" s="9">
        <f t="shared" si="6"/>
        <v>17625</v>
      </c>
      <c r="G358" s="57">
        <v>17625</v>
      </c>
      <c r="H358" s="10">
        <v>0</v>
      </c>
      <c r="I358" s="47">
        <v>750</v>
      </c>
      <c r="J358" s="47">
        <v>859</v>
      </c>
    </row>
    <row r="359" spans="1:10" ht="18" customHeight="1" x14ac:dyDescent="0.3">
      <c r="A359" s="7">
        <v>369</v>
      </c>
      <c r="B359" s="7">
        <v>2294</v>
      </c>
      <c r="C359" s="2" t="s">
        <v>193</v>
      </c>
      <c r="D359" s="2" t="s">
        <v>339</v>
      </c>
      <c r="E359" s="2"/>
      <c r="F359" s="9">
        <f t="shared" si="6"/>
        <v>480</v>
      </c>
      <c r="G359" s="57">
        <v>480</v>
      </c>
      <c r="H359" s="10">
        <v>0</v>
      </c>
      <c r="I359" s="47">
        <v>451.5</v>
      </c>
      <c r="J359" s="47">
        <v>253.28467153284669</v>
      </c>
    </row>
    <row r="360" spans="1:10" ht="18" customHeight="1" x14ac:dyDescent="0.3">
      <c r="A360" s="7">
        <v>370</v>
      </c>
      <c r="B360" s="7">
        <v>2306</v>
      </c>
      <c r="C360" s="2" t="s">
        <v>194</v>
      </c>
      <c r="D360" s="2"/>
      <c r="E360" s="2" t="s">
        <v>538</v>
      </c>
      <c r="F360" s="9">
        <f t="shared" si="6"/>
        <v>2920</v>
      </c>
      <c r="G360" s="57">
        <v>2920</v>
      </c>
      <c r="H360" s="10">
        <v>0</v>
      </c>
      <c r="I360" s="47">
        <v>750</v>
      </c>
      <c r="J360" s="47">
        <v>272</v>
      </c>
    </row>
    <row r="361" spans="1:10" ht="18" customHeight="1" x14ac:dyDescent="0.3">
      <c r="A361" s="7">
        <v>371</v>
      </c>
      <c r="B361" s="7">
        <v>2306</v>
      </c>
      <c r="C361" s="2" t="s">
        <v>563</v>
      </c>
      <c r="D361" s="2" t="s">
        <v>571</v>
      </c>
      <c r="E361" s="2"/>
      <c r="F361" s="9">
        <f t="shared" si="6"/>
        <v>325</v>
      </c>
      <c r="G361" s="57">
        <v>325</v>
      </c>
      <c r="H361" s="10">
        <v>0</v>
      </c>
      <c r="I361" s="47">
        <v>280</v>
      </c>
      <c r="J361" s="47">
        <v>357</v>
      </c>
    </row>
    <row r="362" spans="1:10" ht="18" customHeight="1" x14ac:dyDescent="0.3">
      <c r="A362" s="7">
        <v>372</v>
      </c>
      <c r="B362" s="7">
        <v>2312</v>
      </c>
      <c r="C362" s="2" t="s">
        <v>195</v>
      </c>
      <c r="D362" s="2" t="s">
        <v>253</v>
      </c>
      <c r="E362" s="2"/>
      <c r="F362" s="9">
        <f t="shared" si="6"/>
        <v>2885</v>
      </c>
      <c r="G362" s="57">
        <v>2885</v>
      </c>
      <c r="H362" s="10">
        <v>0</v>
      </c>
      <c r="I362" s="47">
        <v>360</v>
      </c>
      <c r="J362" s="47">
        <v>1106.7415730337079</v>
      </c>
    </row>
    <row r="363" spans="1:10" ht="18" customHeight="1" x14ac:dyDescent="0.3">
      <c r="A363" s="7">
        <v>373</v>
      </c>
      <c r="B363" s="7">
        <v>2318</v>
      </c>
      <c r="C363" s="2" t="s">
        <v>196</v>
      </c>
      <c r="D363" s="2" t="s">
        <v>322</v>
      </c>
      <c r="E363" s="2"/>
      <c r="F363" s="9">
        <f t="shared" si="6"/>
        <v>1440</v>
      </c>
      <c r="G363" s="57">
        <v>1440</v>
      </c>
      <c r="H363" s="10">
        <v>0</v>
      </c>
      <c r="I363" s="47">
        <v>360</v>
      </c>
      <c r="J363" s="47">
        <v>1824.0740740740739</v>
      </c>
    </row>
    <row r="364" spans="1:10" ht="18" customHeight="1" x14ac:dyDescent="0.3">
      <c r="A364" s="7">
        <v>374</v>
      </c>
      <c r="B364" s="7">
        <v>2324</v>
      </c>
      <c r="C364" s="2" t="s">
        <v>196</v>
      </c>
      <c r="D364" s="2" t="s">
        <v>375</v>
      </c>
      <c r="E364" s="2"/>
      <c r="F364" s="9">
        <f t="shared" si="6"/>
        <v>2195</v>
      </c>
      <c r="G364" s="57">
        <v>2195</v>
      </c>
      <c r="H364" s="10">
        <v>0</v>
      </c>
      <c r="I364" s="47">
        <v>360</v>
      </c>
      <c r="J364" s="47">
        <v>1313.3333333333333</v>
      </c>
    </row>
    <row r="365" spans="1:10" ht="18" customHeight="1" x14ac:dyDescent="0.3">
      <c r="A365" s="7">
        <v>375</v>
      </c>
      <c r="B365" s="7">
        <v>2330</v>
      </c>
      <c r="C365" s="2" t="s">
        <v>196</v>
      </c>
      <c r="D365" s="2" t="s">
        <v>415</v>
      </c>
      <c r="E365" s="2"/>
      <c r="F365" s="9">
        <f t="shared" si="6"/>
        <v>1360</v>
      </c>
      <c r="G365" s="57">
        <v>1360</v>
      </c>
      <c r="H365" s="10">
        <v>0</v>
      </c>
      <c r="I365" s="47">
        <v>315</v>
      </c>
      <c r="J365" s="47">
        <v>220.58823529411762</v>
      </c>
    </row>
    <row r="366" spans="1:10" ht="18" customHeight="1" x14ac:dyDescent="0.3">
      <c r="A366" s="7">
        <v>376</v>
      </c>
      <c r="B366" s="7">
        <v>2336</v>
      </c>
      <c r="C366" s="2" t="s">
        <v>197</v>
      </c>
      <c r="D366" s="2" t="s">
        <v>390</v>
      </c>
      <c r="E366" s="2"/>
      <c r="F366" s="9">
        <f t="shared" si="6"/>
        <v>652</v>
      </c>
      <c r="G366" s="57">
        <v>652</v>
      </c>
      <c r="H366" s="10">
        <v>0</v>
      </c>
      <c r="I366" s="47">
        <v>326</v>
      </c>
      <c r="J366" s="47">
        <v>357.14285714285717</v>
      </c>
    </row>
    <row r="367" spans="1:10" ht="18" customHeight="1" x14ac:dyDescent="0.3">
      <c r="A367" s="7">
        <v>377</v>
      </c>
      <c r="B367" s="7">
        <v>2342</v>
      </c>
      <c r="C367" s="2" t="s">
        <v>197</v>
      </c>
      <c r="D367" s="2"/>
      <c r="E367" s="2" t="s">
        <v>305</v>
      </c>
      <c r="F367" s="9">
        <f t="shared" si="6"/>
        <v>1420</v>
      </c>
      <c r="G367" s="57">
        <v>1420</v>
      </c>
      <c r="H367" s="10">
        <v>0</v>
      </c>
      <c r="I367" s="47">
        <v>375</v>
      </c>
      <c r="J367" s="47">
        <v>227</v>
      </c>
    </row>
    <row r="368" spans="1:10" ht="18" customHeight="1" x14ac:dyDescent="0.3">
      <c r="A368" s="7">
        <v>378</v>
      </c>
      <c r="B368" s="7">
        <v>2348</v>
      </c>
      <c r="C368" s="2" t="s">
        <v>198</v>
      </c>
      <c r="D368" s="2" t="s">
        <v>272</v>
      </c>
      <c r="E368" s="2"/>
      <c r="F368" s="9">
        <f t="shared" si="6"/>
        <v>905</v>
      </c>
      <c r="G368" s="57">
        <v>905</v>
      </c>
      <c r="H368" s="10">
        <v>0</v>
      </c>
      <c r="I368" s="47">
        <v>400</v>
      </c>
      <c r="J368" s="47">
        <v>217.39130434782609</v>
      </c>
    </row>
    <row r="369" spans="1:10" ht="18" customHeight="1" x14ac:dyDescent="0.3">
      <c r="A369" s="7">
        <v>379</v>
      </c>
      <c r="B369" s="7">
        <v>2354</v>
      </c>
      <c r="C369" s="2" t="s">
        <v>199</v>
      </c>
      <c r="D369" s="2" t="s">
        <v>272</v>
      </c>
      <c r="E369" s="2"/>
      <c r="F369" s="9">
        <f t="shared" si="6"/>
        <v>400</v>
      </c>
      <c r="G369" s="57">
        <v>400</v>
      </c>
      <c r="H369" s="10">
        <v>0</v>
      </c>
      <c r="I369" s="47">
        <v>400</v>
      </c>
      <c r="J369" s="47">
        <v>217.39130434782609</v>
      </c>
    </row>
    <row r="370" spans="1:10" ht="18" customHeight="1" x14ac:dyDescent="0.3">
      <c r="A370" s="7">
        <v>380</v>
      </c>
      <c r="B370" s="7">
        <v>2360</v>
      </c>
      <c r="C370" s="2" t="s">
        <v>200</v>
      </c>
      <c r="D370" s="2" t="s">
        <v>416</v>
      </c>
      <c r="E370" s="2"/>
      <c r="F370" s="9">
        <f t="shared" si="6"/>
        <v>3024</v>
      </c>
      <c r="G370" s="57">
        <v>3024</v>
      </c>
      <c r="H370" s="10">
        <v>0</v>
      </c>
      <c r="I370" s="47">
        <v>432</v>
      </c>
      <c r="J370" s="47">
        <v>1E-10</v>
      </c>
    </row>
    <row r="371" spans="1:10" ht="18" customHeight="1" x14ac:dyDescent="0.3">
      <c r="A371" s="7">
        <v>381</v>
      </c>
      <c r="B371" s="7">
        <v>2366</v>
      </c>
      <c r="C371" s="2" t="s">
        <v>200</v>
      </c>
      <c r="D371" s="2" t="s">
        <v>281</v>
      </c>
      <c r="E371" s="2"/>
      <c r="F371" s="9">
        <f t="shared" si="6"/>
        <v>2800</v>
      </c>
      <c r="G371" s="57">
        <v>2800</v>
      </c>
      <c r="H371" s="10">
        <v>0</v>
      </c>
      <c r="I371" s="47">
        <v>400</v>
      </c>
      <c r="J371" s="47">
        <v>350.00000000000006</v>
      </c>
    </row>
    <row r="372" spans="1:10" ht="18" customHeight="1" x14ac:dyDescent="0.3">
      <c r="A372" s="7">
        <v>382</v>
      </c>
      <c r="B372" s="7">
        <v>2372</v>
      </c>
      <c r="C372" s="2" t="s">
        <v>200</v>
      </c>
      <c r="D372" s="2"/>
      <c r="E372" s="2" t="s">
        <v>417</v>
      </c>
      <c r="F372" s="9">
        <f t="shared" si="6"/>
        <v>4430</v>
      </c>
      <c r="G372" s="57">
        <v>4430</v>
      </c>
      <c r="H372" s="10">
        <v>0</v>
      </c>
      <c r="I372" s="47">
        <v>750</v>
      </c>
      <c r="J372" s="47">
        <v>544</v>
      </c>
    </row>
    <row r="373" spans="1:10" ht="18" customHeight="1" x14ac:dyDescent="0.3">
      <c r="A373" s="7">
        <v>383</v>
      </c>
      <c r="B373" s="7">
        <v>2378</v>
      </c>
      <c r="C373" s="2" t="s">
        <v>201</v>
      </c>
      <c r="D373" s="2" t="s">
        <v>275</v>
      </c>
      <c r="E373" s="2"/>
      <c r="F373" s="9">
        <f t="shared" si="6"/>
        <v>3590</v>
      </c>
      <c r="G373" s="57">
        <v>3590</v>
      </c>
      <c r="H373" s="10">
        <v>0</v>
      </c>
      <c r="I373" s="47">
        <v>718</v>
      </c>
      <c r="J373" s="47">
        <v>384.61538461538458</v>
      </c>
    </row>
    <row r="374" spans="1:10" ht="18" customHeight="1" x14ac:dyDescent="0.3">
      <c r="A374" s="7">
        <v>384</v>
      </c>
      <c r="B374" s="7">
        <v>2384</v>
      </c>
      <c r="C374" s="2" t="s">
        <v>201</v>
      </c>
      <c r="D374" s="2"/>
      <c r="E374" s="2" t="s">
        <v>418</v>
      </c>
      <c r="F374" s="9">
        <f t="shared" si="6"/>
        <v>3515</v>
      </c>
      <c r="G374" s="57">
        <v>3515</v>
      </c>
      <c r="H374" s="10">
        <v>0</v>
      </c>
      <c r="I374" s="47">
        <v>750</v>
      </c>
      <c r="J374" s="47">
        <v>652</v>
      </c>
    </row>
    <row r="375" spans="1:10" ht="18" customHeight="1" x14ac:dyDescent="0.3">
      <c r="A375" s="7">
        <v>385</v>
      </c>
      <c r="B375" s="7">
        <v>2390</v>
      </c>
      <c r="C375" s="2" t="s">
        <v>202</v>
      </c>
      <c r="D375" s="2" t="s">
        <v>304</v>
      </c>
      <c r="E375" s="2"/>
      <c r="F375" s="9">
        <f t="shared" si="6"/>
        <v>2125</v>
      </c>
      <c r="G375" s="57">
        <v>2125</v>
      </c>
      <c r="H375" s="10">
        <v>0</v>
      </c>
      <c r="I375" s="47">
        <v>735</v>
      </c>
      <c r="J375" s="47">
        <v>856.52173913043487</v>
      </c>
    </row>
    <row r="376" spans="1:10" ht="18" customHeight="1" x14ac:dyDescent="0.3">
      <c r="A376" s="7">
        <v>386</v>
      </c>
      <c r="B376" s="7">
        <v>2396</v>
      </c>
      <c r="C376" s="2" t="s">
        <v>203</v>
      </c>
      <c r="D376" s="2"/>
      <c r="E376" s="2" t="s">
        <v>418</v>
      </c>
      <c r="F376" s="9">
        <f t="shared" si="6"/>
        <v>750</v>
      </c>
      <c r="G376" s="57">
        <v>750</v>
      </c>
      <c r="H376" s="10">
        <v>0</v>
      </c>
      <c r="I376" s="47">
        <v>750</v>
      </c>
      <c r="J376" s="47">
        <v>488</v>
      </c>
    </row>
    <row r="377" spans="1:10" ht="18" customHeight="1" x14ac:dyDescent="0.3">
      <c r="A377" s="7">
        <v>387</v>
      </c>
      <c r="B377" s="7">
        <v>2402</v>
      </c>
      <c r="C377" s="2" t="s">
        <v>204</v>
      </c>
      <c r="D377" s="2" t="s">
        <v>433</v>
      </c>
      <c r="E377" s="2"/>
      <c r="F377" s="9">
        <f t="shared" si="6"/>
        <v>326</v>
      </c>
      <c r="G377" s="57">
        <v>326</v>
      </c>
      <c r="H377" s="10">
        <v>0</v>
      </c>
      <c r="I377" s="47">
        <v>302</v>
      </c>
      <c r="J377" s="47">
        <v>225.80645161290323</v>
      </c>
    </row>
    <row r="378" spans="1:10" ht="18" customHeight="1" x14ac:dyDescent="0.3">
      <c r="A378" s="7">
        <v>388</v>
      </c>
      <c r="B378" s="7">
        <v>2408</v>
      </c>
      <c r="C378" s="2" t="s">
        <v>205</v>
      </c>
      <c r="D378" s="2" t="s">
        <v>421</v>
      </c>
      <c r="E378" s="2"/>
      <c r="F378" s="9">
        <f t="shared" si="6"/>
        <v>10135</v>
      </c>
      <c r="G378" s="57">
        <v>10135</v>
      </c>
      <c r="H378" s="10">
        <v>0</v>
      </c>
      <c r="I378" s="47">
        <v>360</v>
      </c>
      <c r="J378" s="47">
        <v>280.62678062678066</v>
      </c>
    </row>
    <row r="379" spans="1:10" ht="18" customHeight="1" x14ac:dyDescent="0.3">
      <c r="A379" s="7">
        <v>389</v>
      </c>
      <c r="B379" s="7">
        <v>2414</v>
      </c>
      <c r="C379" s="2" t="s">
        <v>205</v>
      </c>
      <c r="D379" s="2" t="s">
        <v>422</v>
      </c>
      <c r="E379" s="2"/>
      <c r="F379" s="9">
        <f t="shared" si="6"/>
        <v>320</v>
      </c>
      <c r="G379" s="57">
        <v>320</v>
      </c>
      <c r="H379" s="10">
        <v>0</v>
      </c>
      <c r="I379" s="47">
        <v>315</v>
      </c>
      <c r="J379" s="47">
        <v>194.80519480519479</v>
      </c>
    </row>
    <row r="380" spans="1:10" ht="18" customHeight="1" x14ac:dyDescent="0.3">
      <c r="A380" s="7">
        <v>390</v>
      </c>
      <c r="B380" s="7">
        <v>2420</v>
      </c>
      <c r="C380" s="2" t="s">
        <v>205</v>
      </c>
      <c r="D380" s="2" t="s">
        <v>423</v>
      </c>
      <c r="E380" s="2"/>
      <c r="F380" s="9">
        <f t="shared" si="6"/>
        <v>1805</v>
      </c>
      <c r="G380" s="57">
        <v>1805</v>
      </c>
      <c r="H380" s="10">
        <v>0</v>
      </c>
      <c r="I380" s="47">
        <v>360</v>
      </c>
      <c r="J380" s="47">
        <v>698.58156028368796</v>
      </c>
    </row>
    <row r="381" spans="1:10" ht="18" customHeight="1" x14ac:dyDescent="0.3">
      <c r="A381" s="7">
        <v>391</v>
      </c>
      <c r="B381" s="7">
        <v>2426</v>
      </c>
      <c r="C381" s="2" t="s">
        <v>205</v>
      </c>
      <c r="D381" s="2" t="s">
        <v>349</v>
      </c>
      <c r="E381" s="2"/>
      <c r="F381" s="9">
        <f t="shared" si="6"/>
        <v>1805</v>
      </c>
      <c r="G381" s="57">
        <v>1805</v>
      </c>
      <c r="H381" s="10">
        <v>0</v>
      </c>
      <c r="I381" s="47">
        <v>360</v>
      </c>
      <c r="J381" s="47">
        <v>443.69369369369366</v>
      </c>
    </row>
    <row r="382" spans="1:10" ht="18" customHeight="1" x14ac:dyDescent="0.3">
      <c r="A382" s="7">
        <v>392</v>
      </c>
      <c r="B382" s="7">
        <v>2432</v>
      </c>
      <c r="C382" s="2" t="s">
        <v>205</v>
      </c>
      <c r="D382" s="2" t="s">
        <v>424</v>
      </c>
      <c r="E382" s="2"/>
      <c r="F382" s="9">
        <f t="shared" si="6"/>
        <v>990</v>
      </c>
      <c r="G382" s="57">
        <v>990</v>
      </c>
      <c r="H382" s="10">
        <v>0</v>
      </c>
      <c r="I382" s="47">
        <v>330</v>
      </c>
      <c r="J382" s="47">
        <v>169.49152542372883</v>
      </c>
    </row>
    <row r="383" spans="1:10" ht="18" customHeight="1" x14ac:dyDescent="0.3">
      <c r="A383" s="7">
        <v>393</v>
      </c>
      <c r="B383" s="7">
        <v>2438</v>
      </c>
      <c r="C383" s="2" t="s">
        <v>205</v>
      </c>
      <c r="D383" s="2" t="s">
        <v>425</v>
      </c>
      <c r="E383" s="2"/>
      <c r="F383" s="9">
        <f t="shared" si="6"/>
        <v>4030</v>
      </c>
      <c r="G383" s="57">
        <v>4030</v>
      </c>
      <c r="H383" s="10">
        <v>0</v>
      </c>
      <c r="I383" s="47">
        <v>504</v>
      </c>
      <c r="J383" s="47">
        <v>357.14285714285717</v>
      </c>
    </row>
    <row r="384" spans="1:10" ht="18" customHeight="1" x14ac:dyDescent="0.3">
      <c r="A384" s="7">
        <v>394</v>
      </c>
      <c r="B384" s="7">
        <v>2444</v>
      </c>
      <c r="C384" s="2" t="s">
        <v>205</v>
      </c>
      <c r="D384" s="2" t="s">
        <v>426</v>
      </c>
      <c r="E384" s="2"/>
      <c r="F384" s="9">
        <f t="shared" si="6"/>
        <v>2160</v>
      </c>
      <c r="G384" s="57">
        <v>2160</v>
      </c>
      <c r="H384" s="10">
        <v>0</v>
      </c>
      <c r="I384" s="47">
        <v>360</v>
      </c>
      <c r="J384" s="47">
        <v>698.58156028368796</v>
      </c>
    </row>
    <row r="385" spans="1:10" ht="18" customHeight="1" x14ac:dyDescent="0.3">
      <c r="A385" s="7">
        <v>395</v>
      </c>
      <c r="B385" s="7">
        <v>2450</v>
      </c>
      <c r="C385" s="2" t="s">
        <v>205</v>
      </c>
      <c r="D385" s="2" t="s">
        <v>276</v>
      </c>
      <c r="E385" s="2"/>
      <c r="F385" s="9">
        <f t="shared" si="6"/>
        <v>3600</v>
      </c>
      <c r="G385" s="57">
        <v>3600</v>
      </c>
      <c r="H385" s="10">
        <v>0</v>
      </c>
      <c r="I385" s="47">
        <v>360</v>
      </c>
      <c r="J385" s="47">
        <v>331.64983164983164</v>
      </c>
    </row>
    <row r="386" spans="1:10" ht="18" customHeight="1" x14ac:dyDescent="0.3">
      <c r="A386" s="7">
        <v>396</v>
      </c>
      <c r="B386" s="7">
        <v>2456</v>
      </c>
      <c r="C386" s="2" t="s">
        <v>205</v>
      </c>
      <c r="D386" s="2" t="s">
        <v>394</v>
      </c>
      <c r="E386" s="2"/>
      <c r="F386" s="9">
        <f t="shared" si="6"/>
        <v>3600</v>
      </c>
      <c r="G386" s="57">
        <v>3600</v>
      </c>
      <c r="H386" s="10">
        <v>0</v>
      </c>
      <c r="I386" s="47">
        <v>360</v>
      </c>
      <c r="J386" s="47">
        <v>331.64983164983164</v>
      </c>
    </row>
    <row r="387" spans="1:10" ht="18" customHeight="1" x14ac:dyDescent="0.3">
      <c r="A387" s="7">
        <v>397</v>
      </c>
      <c r="B387" s="7">
        <v>2462</v>
      </c>
      <c r="C387" s="2" t="s">
        <v>205</v>
      </c>
      <c r="D387" s="2" t="s">
        <v>420</v>
      </c>
      <c r="E387" s="2"/>
      <c r="F387" s="9">
        <f t="shared" ref="F387:F450" si="7">G387-H387</f>
        <v>2880</v>
      </c>
      <c r="G387" s="57">
        <v>2880</v>
      </c>
      <c r="H387" s="10">
        <v>0</v>
      </c>
      <c r="I387" s="47">
        <v>360</v>
      </c>
      <c r="J387" s="47">
        <v>443.69369369369366</v>
      </c>
    </row>
    <row r="388" spans="1:10" ht="18" customHeight="1" x14ac:dyDescent="0.3">
      <c r="A388" s="7">
        <v>398</v>
      </c>
      <c r="B388" s="7">
        <v>2468</v>
      </c>
      <c r="C388" s="2" t="s">
        <v>491</v>
      </c>
      <c r="D388" s="2" t="s">
        <v>419</v>
      </c>
      <c r="E388" s="2"/>
      <c r="F388" s="9">
        <f t="shared" si="7"/>
        <v>3960</v>
      </c>
      <c r="G388" s="57">
        <v>3960</v>
      </c>
      <c r="H388" s="10">
        <v>0</v>
      </c>
      <c r="I388" s="47">
        <v>360</v>
      </c>
      <c r="J388" s="47">
        <v>296.68674698795184</v>
      </c>
    </row>
    <row r="389" spans="1:10" ht="18" customHeight="1" x14ac:dyDescent="0.3">
      <c r="A389" s="7">
        <v>399</v>
      </c>
      <c r="B389" s="7">
        <v>2474</v>
      </c>
      <c r="C389" s="2" t="s">
        <v>206</v>
      </c>
      <c r="D389" s="2" t="s">
        <v>427</v>
      </c>
      <c r="E389" s="2"/>
      <c r="F389" s="9">
        <f t="shared" si="7"/>
        <v>1255</v>
      </c>
      <c r="G389" s="57">
        <v>1255</v>
      </c>
      <c r="H389" s="10">
        <v>0</v>
      </c>
      <c r="I389" s="47">
        <v>447</v>
      </c>
      <c r="J389" s="47">
        <v>271.73913043478262</v>
      </c>
    </row>
    <row r="390" spans="1:10" ht="18" customHeight="1" x14ac:dyDescent="0.3">
      <c r="A390" s="7">
        <v>400</v>
      </c>
      <c r="B390" s="7">
        <v>2480</v>
      </c>
      <c r="C390" s="2" t="s">
        <v>206</v>
      </c>
      <c r="D390" s="2" t="s">
        <v>428</v>
      </c>
      <c r="E390" s="2"/>
      <c r="F390" s="9">
        <f t="shared" si="7"/>
        <v>327</v>
      </c>
      <c r="G390" s="57">
        <v>327</v>
      </c>
      <c r="H390" s="10">
        <v>0</v>
      </c>
      <c r="I390" s="47">
        <v>327</v>
      </c>
      <c r="J390" s="47">
        <v>313.82978723404256</v>
      </c>
    </row>
    <row r="391" spans="1:10" ht="18" customHeight="1" x14ac:dyDescent="0.3">
      <c r="A391" s="7">
        <v>401</v>
      </c>
      <c r="B391" s="7">
        <v>2486</v>
      </c>
      <c r="C391" s="2" t="s">
        <v>207</v>
      </c>
      <c r="D391" s="2" t="s">
        <v>525</v>
      </c>
      <c r="E391" s="2"/>
      <c r="F391" s="9">
        <f t="shared" si="7"/>
        <v>400</v>
      </c>
      <c r="G391" s="57">
        <v>400</v>
      </c>
      <c r="H391" s="10">
        <v>0</v>
      </c>
      <c r="I391" s="47">
        <v>400</v>
      </c>
      <c r="J391" s="47">
        <v>137.61467889908255</v>
      </c>
    </row>
    <row r="392" spans="1:10" ht="18" customHeight="1" x14ac:dyDescent="0.3">
      <c r="A392" s="7">
        <v>402</v>
      </c>
      <c r="B392" s="7">
        <v>2492</v>
      </c>
      <c r="C392" s="2" t="s">
        <v>208</v>
      </c>
      <c r="D392" s="2" t="s">
        <v>429</v>
      </c>
      <c r="E392" s="2"/>
      <c r="F392" s="9">
        <f t="shared" si="7"/>
        <v>370</v>
      </c>
      <c r="G392" s="57">
        <v>370</v>
      </c>
      <c r="H392" s="10">
        <v>0</v>
      </c>
      <c r="I392" s="47">
        <v>246</v>
      </c>
      <c r="J392" s="47">
        <v>412.12121212121212</v>
      </c>
    </row>
    <row r="393" spans="1:10" ht="18" customHeight="1" x14ac:dyDescent="0.3">
      <c r="A393" s="7">
        <v>403</v>
      </c>
      <c r="B393" s="7">
        <v>2498</v>
      </c>
      <c r="C393" s="2" t="s">
        <v>209</v>
      </c>
      <c r="D393" s="2" t="s">
        <v>375</v>
      </c>
      <c r="E393" s="2"/>
      <c r="F393" s="9">
        <f t="shared" si="7"/>
        <v>1795</v>
      </c>
      <c r="G393" s="57">
        <v>1795</v>
      </c>
      <c r="H393" s="10">
        <v>0</v>
      </c>
      <c r="I393" s="47">
        <v>360</v>
      </c>
      <c r="J393" s="47">
        <v>1313.3333333333333</v>
      </c>
    </row>
    <row r="394" spans="1:10" ht="18" customHeight="1" x14ac:dyDescent="0.3">
      <c r="A394" s="7">
        <v>404</v>
      </c>
      <c r="B394" s="7">
        <v>2506</v>
      </c>
      <c r="C394" s="2" t="s">
        <v>210</v>
      </c>
      <c r="D394" s="2" t="s">
        <v>430</v>
      </c>
      <c r="E394" s="2"/>
      <c r="F394" s="9">
        <f t="shared" si="7"/>
        <v>3625</v>
      </c>
      <c r="G394" s="57">
        <v>3625</v>
      </c>
      <c r="H394" s="10">
        <v>0</v>
      </c>
      <c r="I394" s="47">
        <v>450</v>
      </c>
      <c r="J394" s="47">
        <v>180.55555555555557</v>
      </c>
    </row>
    <row r="395" spans="1:10" ht="18" customHeight="1" x14ac:dyDescent="0.3">
      <c r="A395" s="7">
        <v>405</v>
      </c>
      <c r="B395" s="7">
        <v>2512</v>
      </c>
      <c r="C395" s="2" t="s">
        <v>211</v>
      </c>
      <c r="D395" s="2" t="s">
        <v>252</v>
      </c>
      <c r="E395" s="2"/>
      <c r="F395" s="9">
        <f t="shared" si="7"/>
        <v>636</v>
      </c>
      <c r="G395" s="57">
        <v>636</v>
      </c>
      <c r="H395" s="10">
        <v>0</v>
      </c>
      <c r="I395" s="47">
        <v>318</v>
      </c>
      <c r="J395" s="47">
        <v>220</v>
      </c>
    </row>
    <row r="396" spans="1:10" ht="18" customHeight="1" x14ac:dyDescent="0.3">
      <c r="A396" s="7">
        <v>406</v>
      </c>
      <c r="B396" s="7">
        <v>2518</v>
      </c>
      <c r="C396" s="2" t="s">
        <v>211</v>
      </c>
      <c r="D396" s="2" t="s">
        <v>347</v>
      </c>
      <c r="E396" s="2"/>
      <c r="F396" s="9">
        <f t="shared" si="7"/>
        <v>800</v>
      </c>
      <c r="G396" s="57">
        <v>800</v>
      </c>
      <c r="H396" s="10">
        <v>0</v>
      </c>
      <c r="I396" s="47">
        <v>400</v>
      </c>
      <c r="J396" s="47">
        <v>107.66961651917404</v>
      </c>
    </row>
    <row r="397" spans="1:10" ht="18" customHeight="1" x14ac:dyDescent="0.3">
      <c r="A397" s="7">
        <v>407</v>
      </c>
      <c r="B397" s="7">
        <v>2524</v>
      </c>
      <c r="C397" s="2" t="s">
        <v>211</v>
      </c>
      <c r="D397" s="2"/>
      <c r="E397" s="2" t="s">
        <v>370</v>
      </c>
      <c r="F397" s="9">
        <f t="shared" si="7"/>
        <v>1310</v>
      </c>
      <c r="G397" s="57">
        <v>1310</v>
      </c>
      <c r="H397" s="10">
        <v>0</v>
      </c>
      <c r="I397" s="47">
        <v>750</v>
      </c>
      <c r="J397" s="47">
        <v>698</v>
      </c>
    </row>
    <row r="398" spans="1:10" ht="18" customHeight="1" x14ac:dyDescent="0.3">
      <c r="A398" s="7">
        <v>408</v>
      </c>
      <c r="B398" s="7">
        <v>2530</v>
      </c>
      <c r="C398" s="2" t="s">
        <v>212</v>
      </c>
      <c r="D398" s="2" t="s">
        <v>391</v>
      </c>
      <c r="E398" s="2"/>
      <c r="F398" s="9">
        <f t="shared" si="7"/>
        <v>590</v>
      </c>
      <c r="G398" s="57">
        <v>590</v>
      </c>
      <c r="H398" s="10">
        <v>0</v>
      </c>
      <c r="I398" s="47">
        <v>590</v>
      </c>
      <c r="J398" s="47">
        <v>759.49367088607596</v>
      </c>
    </row>
    <row r="399" spans="1:10" ht="18" customHeight="1" x14ac:dyDescent="0.3">
      <c r="A399" s="7">
        <v>409</v>
      </c>
      <c r="B399" s="7">
        <v>2536</v>
      </c>
      <c r="C399" s="2" t="s">
        <v>212</v>
      </c>
      <c r="D399" s="2" t="s">
        <v>316</v>
      </c>
      <c r="E399" s="2"/>
      <c r="F399" s="9">
        <f t="shared" si="7"/>
        <v>700</v>
      </c>
      <c r="G399" s="57">
        <v>700</v>
      </c>
      <c r="H399" s="10">
        <v>0</v>
      </c>
      <c r="I399" s="47">
        <v>350</v>
      </c>
      <c r="J399" s="47">
        <v>264.70588235294116</v>
      </c>
    </row>
    <row r="400" spans="1:10" ht="18" customHeight="1" x14ac:dyDescent="0.3">
      <c r="A400" s="7">
        <v>410</v>
      </c>
      <c r="B400" s="7">
        <v>2542</v>
      </c>
      <c r="C400" s="2" t="s">
        <v>212</v>
      </c>
      <c r="D400" s="2"/>
      <c r="E400" s="2" t="s">
        <v>317</v>
      </c>
      <c r="F400" s="9">
        <f t="shared" si="7"/>
        <v>1385</v>
      </c>
      <c r="G400" s="57">
        <v>1385</v>
      </c>
      <c r="H400" s="10">
        <v>0</v>
      </c>
      <c r="I400" s="47">
        <v>750</v>
      </c>
      <c r="J400" s="47">
        <v>543</v>
      </c>
    </row>
    <row r="401" spans="1:10" ht="18" customHeight="1" x14ac:dyDescent="0.3">
      <c r="A401" s="7">
        <v>411</v>
      </c>
      <c r="B401" s="7">
        <v>2548</v>
      </c>
      <c r="C401" s="2" t="s">
        <v>546</v>
      </c>
      <c r="D401" s="2" t="s">
        <v>261</v>
      </c>
      <c r="E401" s="2"/>
      <c r="F401" s="9">
        <f t="shared" si="7"/>
        <v>735</v>
      </c>
      <c r="G401" s="57">
        <v>735</v>
      </c>
      <c r="H401" s="10">
        <v>0</v>
      </c>
      <c r="I401" s="47">
        <v>735</v>
      </c>
      <c r="J401" s="47">
        <v>1407</v>
      </c>
    </row>
    <row r="402" spans="1:10" ht="18" customHeight="1" x14ac:dyDescent="0.3">
      <c r="A402" s="7">
        <v>412</v>
      </c>
      <c r="B402" s="7">
        <v>2548</v>
      </c>
      <c r="C402" s="2" t="s">
        <v>213</v>
      </c>
      <c r="D402" s="2" t="s">
        <v>316</v>
      </c>
      <c r="E402" s="2"/>
      <c r="F402" s="9">
        <f t="shared" si="7"/>
        <v>1905</v>
      </c>
      <c r="G402" s="57">
        <v>1905</v>
      </c>
      <c r="H402" s="10">
        <v>0</v>
      </c>
      <c r="I402" s="47">
        <v>350</v>
      </c>
      <c r="J402" s="47">
        <v>264.70588235294116</v>
      </c>
    </row>
    <row r="403" spans="1:10" ht="18" customHeight="1" x14ac:dyDescent="0.3">
      <c r="A403" s="7">
        <v>413</v>
      </c>
      <c r="B403" s="7">
        <v>2554</v>
      </c>
      <c r="C403" s="2" t="s">
        <v>214</v>
      </c>
      <c r="D403" s="2" t="s">
        <v>431</v>
      </c>
      <c r="E403" s="2"/>
      <c r="F403" s="9">
        <f t="shared" si="7"/>
        <v>452</v>
      </c>
      <c r="G403" s="57">
        <v>452</v>
      </c>
      <c r="H403" s="10">
        <v>0</v>
      </c>
      <c r="I403" s="47">
        <v>451.5</v>
      </c>
      <c r="J403" s="47">
        <v>428.57142857142861</v>
      </c>
    </row>
    <row r="404" spans="1:10" ht="18" customHeight="1" x14ac:dyDescent="0.3">
      <c r="A404" s="7">
        <v>415</v>
      </c>
      <c r="B404" s="7">
        <v>2560</v>
      </c>
      <c r="C404" s="2" t="s">
        <v>214</v>
      </c>
      <c r="D404" s="2" t="s">
        <v>351</v>
      </c>
      <c r="E404" s="2"/>
      <c r="F404" s="9">
        <f t="shared" si="7"/>
        <v>330</v>
      </c>
      <c r="G404" s="57">
        <v>330</v>
      </c>
      <c r="H404" s="10">
        <v>0</v>
      </c>
      <c r="I404" s="47">
        <v>330</v>
      </c>
      <c r="J404" s="47">
        <v>153.84615384615384</v>
      </c>
    </row>
    <row r="405" spans="1:10" ht="18" customHeight="1" x14ac:dyDescent="0.3">
      <c r="A405" s="7">
        <v>416</v>
      </c>
      <c r="B405" s="7">
        <v>2566</v>
      </c>
      <c r="C405" s="2" t="s">
        <v>214</v>
      </c>
      <c r="D405" s="2" t="s">
        <v>289</v>
      </c>
      <c r="E405" s="2"/>
      <c r="F405" s="9">
        <f t="shared" si="7"/>
        <v>525</v>
      </c>
      <c r="G405" s="57">
        <v>525</v>
      </c>
      <c r="H405" s="10">
        <v>0</v>
      </c>
      <c r="I405" s="47">
        <v>525</v>
      </c>
      <c r="J405" s="47">
        <v>820.83333333333337</v>
      </c>
    </row>
    <row r="406" spans="1:10" ht="18" customHeight="1" x14ac:dyDescent="0.3">
      <c r="A406" s="7">
        <v>417</v>
      </c>
      <c r="B406" s="7">
        <v>2572</v>
      </c>
      <c r="C406" s="2" t="s">
        <v>214</v>
      </c>
      <c r="D406" s="2" t="s">
        <v>564</v>
      </c>
      <c r="E406" s="2"/>
      <c r="F406" s="9">
        <f t="shared" si="7"/>
        <v>360</v>
      </c>
      <c r="G406" s="57">
        <v>360</v>
      </c>
      <c r="H406" s="10">
        <v>0</v>
      </c>
      <c r="I406" s="47">
        <v>360</v>
      </c>
      <c r="J406" s="47">
        <v>243.20987654320987</v>
      </c>
    </row>
    <row r="407" spans="1:10" ht="18" customHeight="1" x14ac:dyDescent="0.3">
      <c r="A407" s="7">
        <v>418</v>
      </c>
      <c r="B407" s="7">
        <v>2578</v>
      </c>
      <c r="C407" s="2" t="s">
        <v>215</v>
      </c>
      <c r="D407" s="2" t="s">
        <v>543</v>
      </c>
      <c r="E407" s="2"/>
      <c r="F407" s="9">
        <f t="shared" si="7"/>
        <v>175</v>
      </c>
      <c r="G407" s="57">
        <v>175</v>
      </c>
      <c r="H407" s="10">
        <v>0</v>
      </c>
      <c r="I407" s="47">
        <v>175</v>
      </c>
      <c r="J407" s="47">
        <v>323.8095238095238</v>
      </c>
    </row>
    <row r="408" spans="1:10" ht="18" customHeight="1" x14ac:dyDescent="0.3">
      <c r="A408" s="7">
        <v>419</v>
      </c>
      <c r="B408" s="7">
        <v>2584</v>
      </c>
      <c r="C408" s="2" t="s">
        <v>215</v>
      </c>
      <c r="D408" s="2" t="s">
        <v>485</v>
      </c>
      <c r="E408" s="2"/>
      <c r="F408" s="9">
        <f t="shared" si="7"/>
        <v>4515</v>
      </c>
      <c r="G408" s="57">
        <v>4515</v>
      </c>
      <c r="H408" s="10">
        <v>0</v>
      </c>
      <c r="I408" s="47">
        <v>400</v>
      </c>
      <c r="J408" s="47">
        <v>355.95238095238096</v>
      </c>
    </row>
    <row r="409" spans="1:10" ht="18" customHeight="1" x14ac:dyDescent="0.3">
      <c r="A409" s="7">
        <v>420</v>
      </c>
      <c r="B409" s="7">
        <v>2590</v>
      </c>
      <c r="C409" s="2" t="s">
        <v>216</v>
      </c>
      <c r="D409" s="2"/>
      <c r="E409" s="2" t="s">
        <v>306</v>
      </c>
      <c r="F409" s="9">
        <f t="shared" si="7"/>
        <v>375</v>
      </c>
      <c r="G409" s="57">
        <v>375</v>
      </c>
      <c r="H409" s="10">
        <v>0</v>
      </c>
      <c r="I409" s="47">
        <v>375</v>
      </c>
      <c r="J409" s="47">
        <v>686</v>
      </c>
    </row>
    <row r="410" spans="1:10" ht="18" customHeight="1" x14ac:dyDescent="0.3">
      <c r="A410" s="7">
        <v>421</v>
      </c>
      <c r="B410" s="7">
        <v>2596</v>
      </c>
      <c r="C410" s="2" t="s">
        <v>216</v>
      </c>
      <c r="D410" s="2" t="s">
        <v>336</v>
      </c>
      <c r="E410" s="2"/>
      <c r="F410" s="9">
        <f t="shared" si="7"/>
        <v>1020</v>
      </c>
      <c r="G410" s="57">
        <v>1020</v>
      </c>
      <c r="H410" s="10">
        <v>0</v>
      </c>
      <c r="I410" s="47">
        <v>400</v>
      </c>
      <c r="J410" s="47">
        <v>388.31168831168833</v>
      </c>
    </row>
    <row r="411" spans="1:10" ht="18" customHeight="1" x14ac:dyDescent="0.3">
      <c r="A411" s="7">
        <v>422</v>
      </c>
      <c r="B411" s="7">
        <v>2602</v>
      </c>
      <c r="C411" s="2" t="s">
        <v>217</v>
      </c>
      <c r="D411" s="2"/>
      <c r="E411" s="2" t="s">
        <v>346</v>
      </c>
      <c r="F411" s="9">
        <f t="shared" si="7"/>
        <v>750</v>
      </c>
      <c r="G411" s="57">
        <v>750</v>
      </c>
      <c r="H411" s="10">
        <v>0</v>
      </c>
      <c r="I411" s="47">
        <v>750</v>
      </c>
      <c r="J411" s="47">
        <v>365</v>
      </c>
    </row>
    <row r="412" spans="1:10" ht="18" customHeight="1" x14ac:dyDescent="0.3">
      <c r="A412" s="7">
        <v>423</v>
      </c>
      <c r="B412" s="7">
        <v>2608</v>
      </c>
      <c r="C412" s="2" t="s">
        <v>218</v>
      </c>
      <c r="D412" s="2"/>
      <c r="E412" s="2" t="s">
        <v>346</v>
      </c>
      <c r="F412" s="9">
        <f t="shared" si="7"/>
        <v>750</v>
      </c>
      <c r="G412" s="57">
        <v>750</v>
      </c>
      <c r="H412" s="10">
        <v>0</v>
      </c>
      <c r="I412" s="47">
        <v>750</v>
      </c>
      <c r="J412" s="47">
        <v>365</v>
      </c>
    </row>
    <row r="413" spans="1:10" ht="18" customHeight="1" x14ac:dyDescent="0.3">
      <c r="A413" s="7">
        <v>424</v>
      </c>
      <c r="B413" s="7">
        <v>2614</v>
      </c>
      <c r="C413" s="2" t="s">
        <v>219</v>
      </c>
      <c r="D413" s="2" t="s">
        <v>281</v>
      </c>
      <c r="E413" s="2"/>
      <c r="F413" s="9">
        <f t="shared" si="7"/>
        <v>400</v>
      </c>
      <c r="G413" s="57">
        <v>400</v>
      </c>
      <c r="H413" s="10">
        <v>0</v>
      </c>
      <c r="I413" s="47">
        <v>400</v>
      </c>
      <c r="J413" s="47">
        <v>350.00000000000006</v>
      </c>
    </row>
    <row r="414" spans="1:10" ht="18" customHeight="1" x14ac:dyDescent="0.3">
      <c r="A414" s="7">
        <v>425</v>
      </c>
      <c r="B414" s="7">
        <v>2620</v>
      </c>
      <c r="C414" s="2" t="s">
        <v>219</v>
      </c>
      <c r="D414" s="2" t="s">
        <v>312</v>
      </c>
      <c r="E414" s="2"/>
      <c r="F414" s="9">
        <f t="shared" si="7"/>
        <v>400</v>
      </c>
      <c r="G414" s="57">
        <v>400</v>
      </c>
      <c r="H414" s="10">
        <v>0</v>
      </c>
      <c r="I414" s="47">
        <v>400</v>
      </c>
      <c r="J414" s="47">
        <v>156.25</v>
      </c>
    </row>
    <row r="415" spans="1:10" ht="18" customHeight="1" x14ac:dyDescent="0.3">
      <c r="A415" s="7">
        <v>426</v>
      </c>
      <c r="B415" s="7">
        <v>2626</v>
      </c>
      <c r="C415" s="2" t="s">
        <v>219</v>
      </c>
      <c r="D415" s="2"/>
      <c r="E415" s="2" t="s">
        <v>417</v>
      </c>
      <c r="F415" s="9">
        <f t="shared" si="7"/>
        <v>1380</v>
      </c>
      <c r="G415" s="57">
        <v>1380</v>
      </c>
      <c r="H415" s="10">
        <v>0</v>
      </c>
      <c r="I415" s="47">
        <v>750</v>
      </c>
      <c r="J415" s="47">
        <v>401</v>
      </c>
    </row>
    <row r="416" spans="1:10" ht="18" customHeight="1" x14ac:dyDescent="0.3">
      <c r="A416" s="7">
        <v>427</v>
      </c>
      <c r="B416" s="7">
        <v>2632</v>
      </c>
      <c r="C416" s="2" t="s">
        <v>220</v>
      </c>
      <c r="D416" s="2" t="s">
        <v>367</v>
      </c>
      <c r="E416" s="2"/>
      <c r="F416" s="9">
        <f t="shared" si="7"/>
        <v>695</v>
      </c>
      <c r="G416" s="57">
        <v>695</v>
      </c>
      <c r="H416" s="10">
        <v>0</v>
      </c>
      <c r="I416" s="47">
        <v>241.5</v>
      </c>
      <c r="J416" s="47">
        <v>166.66666666666669</v>
      </c>
    </row>
    <row r="417" spans="1:10" ht="18" customHeight="1" x14ac:dyDescent="0.3">
      <c r="A417" s="7">
        <v>428</v>
      </c>
      <c r="B417" s="7">
        <v>2638</v>
      </c>
      <c r="C417" s="2" t="s">
        <v>221</v>
      </c>
      <c r="D417" s="2"/>
      <c r="E417" s="2" t="s">
        <v>306</v>
      </c>
      <c r="F417" s="9">
        <f t="shared" si="7"/>
        <v>4265</v>
      </c>
      <c r="G417" s="57">
        <v>4265</v>
      </c>
      <c r="H417" s="10">
        <v>0</v>
      </c>
      <c r="I417" s="47">
        <v>375</v>
      </c>
      <c r="J417" s="47">
        <v>713</v>
      </c>
    </row>
    <row r="418" spans="1:10" ht="18" customHeight="1" x14ac:dyDescent="0.3">
      <c r="A418" s="7">
        <v>429</v>
      </c>
      <c r="B418" s="7">
        <v>2644</v>
      </c>
      <c r="C418" s="2" t="s">
        <v>222</v>
      </c>
      <c r="D418" s="2" t="s">
        <v>320</v>
      </c>
      <c r="E418" s="2"/>
      <c r="F418" s="9">
        <f t="shared" si="7"/>
        <v>1310</v>
      </c>
      <c r="G418" s="57">
        <v>1310</v>
      </c>
      <c r="H418" s="10">
        <v>0</v>
      </c>
      <c r="I418" s="47">
        <v>216</v>
      </c>
      <c r="J418" s="47">
        <v>98.958333333333343</v>
      </c>
    </row>
    <row r="419" spans="1:10" ht="18" customHeight="1" x14ac:dyDescent="0.3">
      <c r="A419" s="7">
        <v>430</v>
      </c>
      <c r="B419" s="7">
        <v>2650</v>
      </c>
      <c r="C419" s="2" t="s">
        <v>223</v>
      </c>
      <c r="D419" s="2"/>
      <c r="E419" s="2" t="s">
        <v>432</v>
      </c>
      <c r="F419" s="9">
        <f t="shared" si="7"/>
        <v>6470</v>
      </c>
      <c r="G419" s="57">
        <v>6470</v>
      </c>
      <c r="H419" s="10">
        <v>0</v>
      </c>
      <c r="I419" s="47">
        <v>750</v>
      </c>
      <c r="J419" s="47">
        <v>989</v>
      </c>
    </row>
    <row r="420" spans="1:10" ht="18" customHeight="1" x14ac:dyDescent="0.3">
      <c r="A420" s="7">
        <v>431</v>
      </c>
      <c r="B420" s="7">
        <v>2650</v>
      </c>
      <c r="C420" s="2" t="s">
        <v>223</v>
      </c>
      <c r="D420" s="2" t="s">
        <v>572</v>
      </c>
      <c r="E420" s="2"/>
      <c r="F420" s="9">
        <f t="shared" si="7"/>
        <v>530</v>
      </c>
      <c r="G420" s="57">
        <v>530</v>
      </c>
      <c r="H420" s="10">
        <v>0</v>
      </c>
      <c r="I420" s="47">
        <v>264</v>
      </c>
      <c r="J420" s="47">
        <v>208</v>
      </c>
    </row>
    <row r="421" spans="1:10" ht="18" customHeight="1" x14ac:dyDescent="0.3">
      <c r="A421" s="7">
        <v>432</v>
      </c>
      <c r="B421" s="7">
        <v>2656</v>
      </c>
      <c r="C421" s="2" t="s">
        <v>224</v>
      </c>
      <c r="D421" s="2" t="s">
        <v>261</v>
      </c>
      <c r="E421" s="2"/>
      <c r="F421" s="9">
        <f t="shared" si="7"/>
        <v>1435</v>
      </c>
      <c r="G421" s="57">
        <v>1435</v>
      </c>
      <c r="H421" s="10">
        <v>0</v>
      </c>
      <c r="I421" s="47">
        <v>735</v>
      </c>
      <c r="J421" s="47">
        <v>1407.1428571428573</v>
      </c>
    </row>
    <row r="422" spans="1:10" ht="18" customHeight="1" x14ac:dyDescent="0.3">
      <c r="A422" s="7">
        <v>433</v>
      </c>
      <c r="B422" s="7">
        <v>2662</v>
      </c>
      <c r="C422" s="2" t="s">
        <v>225</v>
      </c>
      <c r="D422" s="2" t="s">
        <v>261</v>
      </c>
      <c r="E422" s="2"/>
      <c r="F422" s="9">
        <f t="shared" si="7"/>
        <v>735</v>
      </c>
      <c r="G422" s="57">
        <v>735</v>
      </c>
      <c r="H422" s="10">
        <v>0</v>
      </c>
      <c r="I422" s="47">
        <v>735</v>
      </c>
      <c r="J422" s="47">
        <v>1407.1428571428573</v>
      </c>
    </row>
    <row r="423" spans="1:10" ht="18" customHeight="1" x14ac:dyDescent="0.3">
      <c r="A423" s="7">
        <v>434</v>
      </c>
      <c r="B423" s="7">
        <v>2668</v>
      </c>
      <c r="C423" s="2" t="s">
        <v>226</v>
      </c>
      <c r="D423" s="2" t="s">
        <v>275</v>
      </c>
      <c r="E423" s="2"/>
      <c r="F423" s="9">
        <f t="shared" si="7"/>
        <v>718</v>
      </c>
      <c r="G423" s="57">
        <v>718</v>
      </c>
      <c r="H423" s="10">
        <v>0</v>
      </c>
      <c r="I423" s="47">
        <v>718</v>
      </c>
      <c r="J423" s="47">
        <v>384.61538461538458</v>
      </c>
    </row>
    <row r="424" spans="1:10" ht="18" customHeight="1" x14ac:dyDescent="0.3">
      <c r="A424" s="7">
        <v>435</v>
      </c>
      <c r="B424" s="7">
        <v>2680</v>
      </c>
      <c r="C424" s="2" t="s">
        <v>227</v>
      </c>
      <c r="D424" s="2" t="s">
        <v>252</v>
      </c>
      <c r="E424" s="2"/>
      <c r="F424" s="9">
        <f t="shared" si="7"/>
        <v>318</v>
      </c>
      <c r="G424" s="57">
        <v>318</v>
      </c>
      <c r="H424" s="10">
        <v>0</v>
      </c>
      <c r="I424" s="47">
        <v>318</v>
      </c>
      <c r="J424" s="47">
        <v>220</v>
      </c>
    </row>
    <row r="425" spans="1:10" ht="18" customHeight="1" x14ac:dyDescent="0.3">
      <c r="A425" s="7">
        <v>436</v>
      </c>
      <c r="B425" s="7">
        <v>2686</v>
      </c>
      <c r="C425" s="2" t="s">
        <v>227</v>
      </c>
      <c r="D425" s="2" t="s">
        <v>322</v>
      </c>
      <c r="E425" s="2"/>
      <c r="F425" s="9">
        <f t="shared" si="7"/>
        <v>360</v>
      </c>
      <c r="G425" s="57">
        <v>360</v>
      </c>
      <c r="H425" s="10">
        <v>0</v>
      </c>
      <c r="I425" s="47">
        <v>360</v>
      </c>
      <c r="J425" s="47">
        <v>1824.0740740740739</v>
      </c>
    </row>
    <row r="426" spans="1:10" ht="18" customHeight="1" x14ac:dyDescent="0.3">
      <c r="A426" s="7">
        <v>437</v>
      </c>
      <c r="B426" s="7">
        <v>2692</v>
      </c>
      <c r="C426" s="2" t="s">
        <v>227</v>
      </c>
      <c r="D426" s="2"/>
      <c r="E426" s="2" t="s">
        <v>269</v>
      </c>
      <c r="F426" s="9">
        <f t="shared" si="7"/>
        <v>965</v>
      </c>
      <c r="G426" s="57">
        <v>965</v>
      </c>
      <c r="H426" s="10">
        <v>0</v>
      </c>
      <c r="I426" s="47">
        <v>750</v>
      </c>
      <c r="J426" s="47">
        <v>348</v>
      </c>
    </row>
    <row r="427" spans="1:10" ht="18" customHeight="1" x14ac:dyDescent="0.3">
      <c r="A427" s="7">
        <v>438</v>
      </c>
      <c r="B427" s="7">
        <v>2698</v>
      </c>
      <c r="C427" s="2" t="s">
        <v>522</v>
      </c>
      <c r="D427" s="2" t="s">
        <v>263</v>
      </c>
      <c r="E427" s="2"/>
      <c r="F427" s="9">
        <f t="shared" si="7"/>
        <v>368</v>
      </c>
      <c r="G427" s="57">
        <v>368</v>
      </c>
      <c r="H427" s="10">
        <v>0</v>
      </c>
      <c r="I427" s="47">
        <v>368</v>
      </c>
      <c r="J427" s="47">
        <v>281.06508875739644</v>
      </c>
    </row>
    <row r="428" spans="1:10" ht="18" customHeight="1" x14ac:dyDescent="0.3">
      <c r="A428" s="7">
        <v>439</v>
      </c>
      <c r="B428" s="7">
        <v>2704</v>
      </c>
      <c r="C428" s="2" t="s">
        <v>228</v>
      </c>
      <c r="D428" s="2" t="s">
        <v>263</v>
      </c>
      <c r="E428" s="2"/>
      <c r="F428" s="9">
        <f t="shared" si="7"/>
        <v>2715</v>
      </c>
      <c r="G428" s="57">
        <v>2715</v>
      </c>
      <c r="H428" s="10">
        <v>0</v>
      </c>
      <c r="I428" s="47">
        <v>368</v>
      </c>
      <c r="J428" s="47">
        <v>281.06508875739644</v>
      </c>
    </row>
    <row r="429" spans="1:10" ht="18" customHeight="1" x14ac:dyDescent="0.3">
      <c r="A429" s="7">
        <v>440</v>
      </c>
      <c r="B429" s="7">
        <v>2710</v>
      </c>
      <c r="C429" s="2" t="s">
        <v>229</v>
      </c>
      <c r="D429" s="2" t="s">
        <v>492</v>
      </c>
      <c r="E429" s="2"/>
      <c r="F429" s="9">
        <f t="shared" si="7"/>
        <v>555</v>
      </c>
      <c r="G429" s="57">
        <v>555</v>
      </c>
      <c r="H429" s="10">
        <v>0</v>
      </c>
      <c r="I429" s="47">
        <v>280</v>
      </c>
      <c r="J429" s="47">
        <v>357.14285714285717</v>
      </c>
    </row>
    <row r="430" spans="1:10" ht="18" customHeight="1" x14ac:dyDescent="0.3">
      <c r="A430" s="7">
        <v>441</v>
      </c>
      <c r="B430" s="7">
        <v>2728</v>
      </c>
      <c r="C430" s="2" t="s">
        <v>230</v>
      </c>
      <c r="D430" s="2"/>
      <c r="E430" s="2" t="s">
        <v>284</v>
      </c>
      <c r="F430" s="9">
        <f t="shared" si="7"/>
        <v>750</v>
      </c>
      <c r="G430" s="57">
        <v>750</v>
      </c>
      <c r="H430" s="10">
        <v>0</v>
      </c>
      <c r="I430" s="47">
        <v>750</v>
      </c>
      <c r="J430" s="47">
        <v>338</v>
      </c>
    </row>
    <row r="431" spans="1:10" ht="18" customHeight="1" x14ac:dyDescent="0.3">
      <c r="A431" s="7">
        <v>442</v>
      </c>
      <c r="B431" s="7">
        <v>2734</v>
      </c>
      <c r="C431" s="2" t="s">
        <v>231</v>
      </c>
      <c r="D431" s="2" t="s">
        <v>304</v>
      </c>
      <c r="E431" s="2"/>
      <c r="F431" s="9">
        <f t="shared" si="7"/>
        <v>4480</v>
      </c>
      <c r="G431" s="57">
        <v>4480</v>
      </c>
      <c r="H431" s="10">
        <v>0</v>
      </c>
      <c r="I431" s="47">
        <v>735</v>
      </c>
      <c r="J431" s="47">
        <v>856.52173913043487</v>
      </c>
    </row>
    <row r="432" spans="1:10" ht="18" customHeight="1" x14ac:dyDescent="0.3">
      <c r="A432" s="7">
        <v>443</v>
      </c>
      <c r="B432" s="7">
        <v>2740</v>
      </c>
      <c r="C432" s="2" t="s">
        <v>232</v>
      </c>
      <c r="D432" s="2" t="s">
        <v>349</v>
      </c>
      <c r="E432" s="2"/>
      <c r="F432" s="9">
        <f t="shared" si="7"/>
        <v>1625</v>
      </c>
      <c r="G432" s="57">
        <v>1625</v>
      </c>
      <c r="H432" s="10">
        <v>0</v>
      </c>
      <c r="I432" s="47">
        <v>360</v>
      </c>
      <c r="J432" s="47">
        <v>443.69369369369366</v>
      </c>
    </row>
    <row r="433" spans="1:10" ht="18" customHeight="1" x14ac:dyDescent="0.3">
      <c r="A433" s="7">
        <v>444</v>
      </c>
      <c r="B433" s="7">
        <v>2746</v>
      </c>
      <c r="C433" s="2" t="s">
        <v>233</v>
      </c>
      <c r="D433" s="2" t="s">
        <v>255</v>
      </c>
      <c r="E433" s="2"/>
      <c r="F433" s="9">
        <f t="shared" si="7"/>
        <v>400</v>
      </c>
      <c r="G433" s="57">
        <v>400</v>
      </c>
      <c r="H433" s="10">
        <v>0</v>
      </c>
      <c r="I433" s="47">
        <v>400</v>
      </c>
      <c r="J433" s="47">
        <v>270.27027027027026</v>
      </c>
    </row>
    <row r="434" spans="1:10" ht="18" customHeight="1" x14ac:dyDescent="0.3">
      <c r="A434" s="7">
        <v>445</v>
      </c>
      <c r="B434" s="7">
        <v>2752</v>
      </c>
      <c r="C434" s="2" t="s">
        <v>233</v>
      </c>
      <c r="D434" s="2"/>
      <c r="E434" s="2" t="s">
        <v>305</v>
      </c>
      <c r="F434" s="9">
        <f t="shared" si="7"/>
        <v>820</v>
      </c>
      <c r="G434" s="57">
        <v>820</v>
      </c>
      <c r="H434" s="10">
        <v>0</v>
      </c>
      <c r="I434" s="47">
        <v>375</v>
      </c>
      <c r="J434" s="47">
        <v>227</v>
      </c>
    </row>
    <row r="435" spans="1:10" ht="18" customHeight="1" x14ac:dyDescent="0.3">
      <c r="A435" s="7">
        <v>446</v>
      </c>
      <c r="B435" s="7">
        <v>2758</v>
      </c>
      <c r="C435" s="2" t="s">
        <v>234</v>
      </c>
      <c r="D435" s="2" t="s">
        <v>433</v>
      </c>
      <c r="E435" s="2"/>
      <c r="F435" s="9">
        <f t="shared" si="7"/>
        <v>2115</v>
      </c>
      <c r="G435" s="57">
        <v>2115</v>
      </c>
      <c r="H435" s="10">
        <v>0</v>
      </c>
      <c r="I435" s="47">
        <v>302</v>
      </c>
      <c r="J435" s="47">
        <v>225.80645161290323</v>
      </c>
    </row>
    <row r="436" spans="1:10" ht="18" customHeight="1" x14ac:dyDescent="0.3">
      <c r="A436" s="7">
        <v>447</v>
      </c>
      <c r="B436" s="7">
        <v>2764</v>
      </c>
      <c r="C436" s="2" t="s">
        <v>234</v>
      </c>
      <c r="D436" s="2"/>
      <c r="E436" s="2" t="s">
        <v>434</v>
      </c>
      <c r="F436" s="9">
        <f t="shared" si="7"/>
        <v>9580</v>
      </c>
      <c r="G436" s="57">
        <v>9580</v>
      </c>
      <c r="H436" s="10">
        <v>0</v>
      </c>
      <c r="I436" s="47">
        <v>750</v>
      </c>
      <c r="J436" s="47">
        <v>440</v>
      </c>
    </row>
    <row r="437" spans="1:10" ht="18" customHeight="1" x14ac:dyDescent="0.3">
      <c r="A437" s="7">
        <v>448</v>
      </c>
      <c r="B437" s="7">
        <v>2770</v>
      </c>
      <c r="C437" s="2" t="s">
        <v>235</v>
      </c>
      <c r="D437" s="2" t="s">
        <v>435</v>
      </c>
      <c r="E437" s="2"/>
      <c r="F437" s="9">
        <f t="shared" si="7"/>
        <v>4000</v>
      </c>
      <c r="G437" s="57">
        <v>4000</v>
      </c>
      <c r="H437" s="10">
        <v>0</v>
      </c>
      <c r="I437" s="47">
        <v>400</v>
      </c>
      <c r="J437" s="47">
        <v>271.07438016528926</v>
      </c>
    </row>
    <row r="438" spans="1:10" ht="18" customHeight="1" x14ac:dyDescent="0.3">
      <c r="A438" s="7">
        <v>449</v>
      </c>
      <c r="B438" s="7">
        <v>2776</v>
      </c>
      <c r="C438" s="2" t="s">
        <v>235</v>
      </c>
      <c r="D438" s="2"/>
      <c r="E438" s="2" t="s">
        <v>436</v>
      </c>
      <c r="F438" s="9">
        <f t="shared" si="7"/>
        <v>8715</v>
      </c>
      <c r="G438" s="57">
        <v>8715</v>
      </c>
      <c r="H438" s="10">
        <v>0</v>
      </c>
      <c r="I438" s="47">
        <v>750</v>
      </c>
      <c r="J438" s="47">
        <v>720</v>
      </c>
    </row>
    <row r="439" spans="1:10" ht="18" customHeight="1" x14ac:dyDescent="0.3">
      <c r="A439" s="7">
        <v>450</v>
      </c>
      <c r="B439" s="7">
        <v>2782</v>
      </c>
      <c r="C439" s="2" t="s">
        <v>236</v>
      </c>
      <c r="D439" s="2" t="s">
        <v>443</v>
      </c>
      <c r="E439" s="2"/>
      <c r="F439" s="9">
        <f t="shared" si="7"/>
        <v>3600</v>
      </c>
      <c r="G439" s="57">
        <v>3600</v>
      </c>
      <c r="H439" s="10">
        <v>0</v>
      </c>
      <c r="I439" s="47">
        <v>360</v>
      </c>
      <c r="J439" s="47">
        <v>152.47678018575851</v>
      </c>
    </row>
    <row r="440" spans="1:10" ht="18" customHeight="1" x14ac:dyDescent="0.3">
      <c r="A440" s="7">
        <v>451</v>
      </c>
      <c r="B440" s="7">
        <v>2788</v>
      </c>
      <c r="C440" s="2" t="s">
        <v>236</v>
      </c>
      <c r="D440" s="2" t="s">
        <v>573</v>
      </c>
      <c r="E440" s="2"/>
      <c r="F440" s="9">
        <f t="shared" si="7"/>
        <v>3600</v>
      </c>
      <c r="G440" s="57">
        <v>3600</v>
      </c>
      <c r="H440" s="10">
        <v>0</v>
      </c>
      <c r="I440" s="47">
        <v>360</v>
      </c>
      <c r="J440" s="47">
        <v>119</v>
      </c>
    </row>
    <row r="441" spans="1:10" ht="18" customHeight="1" x14ac:dyDescent="0.3">
      <c r="A441" s="7">
        <v>452</v>
      </c>
      <c r="B441" s="7">
        <v>2788</v>
      </c>
      <c r="C441" s="2" t="s">
        <v>236</v>
      </c>
      <c r="D441" s="2" t="s">
        <v>445</v>
      </c>
      <c r="E441" s="2"/>
      <c r="F441" s="9">
        <f t="shared" si="7"/>
        <v>630</v>
      </c>
      <c r="G441" s="57">
        <v>630</v>
      </c>
      <c r="H441" s="10">
        <v>0</v>
      </c>
      <c r="I441" s="47">
        <v>210</v>
      </c>
      <c r="J441" s="47">
        <v>66</v>
      </c>
    </row>
    <row r="442" spans="1:10" ht="18" customHeight="1" x14ac:dyDescent="0.3">
      <c r="A442" s="7">
        <v>453</v>
      </c>
      <c r="B442" s="7">
        <v>2794</v>
      </c>
      <c r="C442" s="2" t="s">
        <v>236</v>
      </c>
      <c r="D442" s="2" t="s">
        <v>446</v>
      </c>
      <c r="E442" s="2"/>
      <c r="F442" s="9">
        <f t="shared" si="7"/>
        <v>3600</v>
      </c>
      <c r="G442" s="57">
        <v>3600</v>
      </c>
      <c r="H442" s="10">
        <v>0</v>
      </c>
      <c r="I442" s="47">
        <v>360</v>
      </c>
      <c r="J442" s="47">
        <v>113.34867663981589</v>
      </c>
    </row>
    <row r="443" spans="1:10" ht="18" customHeight="1" x14ac:dyDescent="0.3">
      <c r="A443" s="7">
        <v>454</v>
      </c>
      <c r="B443" s="7">
        <v>2800</v>
      </c>
      <c r="C443" s="2" t="s">
        <v>236</v>
      </c>
      <c r="D443" s="2" t="s">
        <v>447</v>
      </c>
      <c r="E443" s="2"/>
      <c r="F443" s="9">
        <f t="shared" si="7"/>
        <v>270</v>
      </c>
      <c r="G443" s="57">
        <v>270</v>
      </c>
      <c r="H443" s="10">
        <v>0</v>
      </c>
      <c r="I443" s="47">
        <v>270</v>
      </c>
      <c r="J443" s="47">
        <v>200</v>
      </c>
    </row>
    <row r="444" spans="1:10" ht="18" customHeight="1" x14ac:dyDescent="0.3">
      <c r="A444" s="7">
        <v>455</v>
      </c>
      <c r="B444" s="7">
        <v>2806</v>
      </c>
      <c r="C444" s="2" t="s">
        <v>236</v>
      </c>
      <c r="D444" s="2" t="s">
        <v>437</v>
      </c>
      <c r="E444" s="2"/>
      <c r="F444" s="9">
        <f t="shared" si="7"/>
        <v>580</v>
      </c>
      <c r="G444" s="57">
        <v>580</v>
      </c>
      <c r="H444" s="10">
        <v>0</v>
      </c>
      <c r="I444" s="47">
        <v>580</v>
      </c>
      <c r="J444" s="47">
        <v>95.50561797752809</v>
      </c>
    </row>
    <row r="445" spans="1:10" ht="18" customHeight="1" x14ac:dyDescent="0.3">
      <c r="A445" s="7">
        <v>456</v>
      </c>
      <c r="B445" s="7">
        <v>2812</v>
      </c>
      <c r="C445" s="2" t="s">
        <v>236</v>
      </c>
      <c r="D445" s="2" t="s">
        <v>438</v>
      </c>
      <c r="E445" s="2"/>
      <c r="F445" s="9">
        <f t="shared" si="7"/>
        <v>269</v>
      </c>
      <c r="G445" s="57">
        <v>269</v>
      </c>
      <c r="H445" s="10">
        <v>0</v>
      </c>
      <c r="I445" s="47">
        <v>268.75</v>
      </c>
      <c r="J445" s="47">
        <v>278.57142857142861</v>
      </c>
    </row>
    <row r="446" spans="1:10" ht="18" customHeight="1" x14ac:dyDescent="0.3">
      <c r="A446" s="7">
        <v>457</v>
      </c>
      <c r="B446" s="7">
        <v>2818</v>
      </c>
      <c r="C446" s="2" t="s">
        <v>236</v>
      </c>
      <c r="D446" s="2" t="s">
        <v>439</v>
      </c>
      <c r="E446" s="2"/>
      <c r="F446" s="9">
        <f t="shared" si="7"/>
        <v>203</v>
      </c>
      <c r="G446" s="57">
        <v>203</v>
      </c>
      <c r="H446" s="10">
        <v>0</v>
      </c>
      <c r="I446" s="47">
        <v>203</v>
      </c>
      <c r="J446" s="47">
        <v>0</v>
      </c>
    </row>
    <row r="447" spans="1:10" ht="18" customHeight="1" x14ac:dyDescent="0.3">
      <c r="A447" s="7">
        <v>458</v>
      </c>
      <c r="B447" s="7">
        <v>2824</v>
      </c>
      <c r="C447" s="2" t="s">
        <v>236</v>
      </c>
      <c r="D447" s="2" t="s">
        <v>440</v>
      </c>
      <c r="E447" s="2"/>
      <c r="F447" s="9">
        <f t="shared" si="7"/>
        <v>186</v>
      </c>
      <c r="G447" s="57">
        <v>186</v>
      </c>
      <c r="H447" s="10">
        <v>0</v>
      </c>
      <c r="I447" s="47">
        <v>186</v>
      </c>
      <c r="J447" s="47">
        <v>1500</v>
      </c>
    </row>
    <row r="448" spans="1:10" ht="18" customHeight="1" x14ac:dyDescent="0.3">
      <c r="A448" s="7">
        <v>459</v>
      </c>
      <c r="B448" s="7">
        <v>2830</v>
      </c>
      <c r="C448" s="2" t="s">
        <v>236</v>
      </c>
      <c r="D448" s="2" t="s">
        <v>441</v>
      </c>
      <c r="E448" s="2"/>
      <c r="F448" s="9">
        <f t="shared" si="7"/>
        <v>365</v>
      </c>
      <c r="G448" s="57">
        <v>365</v>
      </c>
      <c r="H448" s="10">
        <v>0</v>
      </c>
      <c r="I448" s="47">
        <v>365</v>
      </c>
      <c r="J448" s="47">
        <v>198.80478087649405</v>
      </c>
    </row>
    <row r="449" spans="1:10" ht="18" customHeight="1" x14ac:dyDescent="0.3">
      <c r="A449" s="7">
        <v>460</v>
      </c>
      <c r="B449" s="7">
        <v>2836</v>
      </c>
      <c r="C449" s="2" t="s">
        <v>236</v>
      </c>
      <c r="D449" s="2" t="s">
        <v>442</v>
      </c>
      <c r="E449" s="2"/>
      <c r="F449" s="9">
        <f t="shared" si="7"/>
        <v>365</v>
      </c>
      <c r="G449" s="57">
        <v>365</v>
      </c>
      <c r="H449" s="10">
        <v>0</v>
      </c>
      <c r="I449" s="47">
        <v>365</v>
      </c>
      <c r="J449" s="47">
        <v>167.4496644295302</v>
      </c>
    </row>
    <row r="450" spans="1:10" ht="18" customHeight="1" x14ac:dyDescent="0.3">
      <c r="A450" s="7">
        <v>461</v>
      </c>
      <c r="B450" s="7">
        <v>2842</v>
      </c>
      <c r="C450" s="2" t="s">
        <v>236</v>
      </c>
      <c r="D450" s="2" t="s">
        <v>574</v>
      </c>
      <c r="E450" s="2"/>
      <c r="F450" s="9">
        <f t="shared" si="7"/>
        <v>155</v>
      </c>
      <c r="G450" s="57">
        <v>155</v>
      </c>
      <c r="H450" s="10">
        <v>0</v>
      </c>
      <c r="I450" s="47">
        <v>155</v>
      </c>
      <c r="J450" s="47">
        <v>155.33980582524271</v>
      </c>
    </row>
    <row r="451" spans="1:10" ht="18" customHeight="1" x14ac:dyDescent="0.3">
      <c r="A451" s="7">
        <v>462</v>
      </c>
      <c r="B451" s="7">
        <v>2848</v>
      </c>
      <c r="C451" s="2" t="s">
        <v>236</v>
      </c>
      <c r="D451" s="2"/>
      <c r="E451" s="2" t="s">
        <v>360</v>
      </c>
      <c r="F451" s="9">
        <f t="shared" ref="F451:F499" si="8">G451-H451</f>
        <v>7505</v>
      </c>
      <c r="G451" s="57">
        <v>7505</v>
      </c>
      <c r="H451" s="10">
        <v>0</v>
      </c>
      <c r="I451" s="47">
        <v>750</v>
      </c>
      <c r="J451" s="60">
        <v>463</v>
      </c>
    </row>
    <row r="452" spans="1:10" ht="18" customHeight="1" x14ac:dyDescent="0.3">
      <c r="A452" s="7">
        <v>463</v>
      </c>
      <c r="B452" s="7">
        <v>2854</v>
      </c>
      <c r="C452" s="2" t="s">
        <v>236</v>
      </c>
      <c r="D452" s="2"/>
      <c r="E452" s="2" t="s">
        <v>444</v>
      </c>
      <c r="F452" s="9">
        <f t="shared" si="8"/>
        <v>7500</v>
      </c>
      <c r="G452" s="57">
        <v>7500</v>
      </c>
      <c r="H452" s="10">
        <v>0</v>
      </c>
      <c r="I452" s="47">
        <v>750</v>
      </c>
      <c r="J452" s="60"/>
    </row>
    <row r="453" spans="1:10" ht="18" customHeight="1" x14ac:dyDescent="0.3">
      <c r="A453" s="7">
        <v>464</v>
      </c>
      <c r="B453" s="7">
        <v>2860</v>
      </c>
      <c r="C453" s="2" t="s">
        <v>236</v>
      </c>
      <c r="D453" s="2"/>
      <c r="E453" s="2" t="s">
        <v>328</v>
      </c>
      <c r="F453" s="9">
        <f t="shared" si="8"/>
        <v>8045</v>
      </c>
      <c r="G453" s="57">
        <v>8045</v>
      </c>
      <c r="H453" s="10">
        <v>0</v>
      </c>
      <c r="I453" s="47">
        <v>750</v>
      </c>
      <c r="J453" s="47">
        <v>657</v>
      </c>
    </row>
    <row r="454" spans="1:10" ht="18" customHeight="1" x14ac:dyDescent="0.3">
      <c r="A454" s="7">
        <v>465</v>
      </c>
      <c r="B454" s="7">
        <v>2866</v>
      </c>
      <c r="C454" s="2" t="s">
        <v>236</v>
      </c>
      <c r="D454" s="2"/>
      <c r="E454" s="2" t="s">
        <v>376</v>
      </c>
      <c r="F454" s="9">
        <f t="shared" si="8"/>
        <v>3750</v>
      </c>
      <c r="G454" s="57">
        <v>3750</v>
      </c>
      <c r="H454" s="10">
        <v>0</v>
      </c>
      <c r="I454" s="47">
        <v>375</v>
      </c>
      <c r="J454" s="47">
        <v>717</v>
      </c>
    </row>
    <row r="455" spans="1:10" ht="18" customHeight="1" x14ac:dyDescent="0.3">
      <c r="A455" s="7">
        <v>466</v>
      </c>
      <c r="B455" s="7">
        <v>2872</v>
      </c>
      <c r="C455" s="2" t="s">
        <v>236</v>
      </c>
      <c r="D455" s="2"/>
      <c r="E455" s="2" t="s">
        <v>327</v>
      </c>
      <c r="F455" s="9">
        <f t="shared" si="8"/>
        <v>7500</v>
      </c>
      <c r="G455" s="57">
        <v>7500</v>
      </c>
      <c r="H455" s="10">
        <v>0</v>
      </c>
      <c r="I455" s="47">
        <v>750</v>
      </c>
      <c r="J455" s="47">
        <v>462</v>
      </c>
    </row>
    <row r="456" spans="1:10" ht="18" customHeight="1" x14ac:dyDescent="0.3">
      <c r="A456" s="7">
        <v>467</v>
      </c>
      <c r="B456" s="7">
        <v>2878</v>
      </c>
      <c r="C456" s="2" t="s">
        <v>237</v>
      </c>
      <c r="D456" s="2" t="s">
        <v>367</v>
      </c>
      <c r="E456" s="2"/>
      <c r="F456" s="9">
        <f t="shared" si="8"/>
        <v>870</v>
      </c>
      <c r="G456" s="57">
        <v>870</v>
      </c>
      <c r="H456" s="10">
        <v>0</v>
      </c>
      <c r="I456" s="47">
        <v>241.5</v>
      </c>
      <c r="J456" s="47">
        <v>166.66666666666669</v>
      </c>
    </row>
    <row r="457" spans="1:10" ht="18" customHeight="1" x14ac:dyDescent="0.3">
      <c r="A457" s="7">
        <v>468</v>
      </c>
      <c r="B457" s="7">
        <v>2884</v>
      </c>
      <c r="C457" s="2" t="s">
        <v>238</v>
      </c>
      <c r="D457" s="2" t="s">
        <v>251</v>
      </c>
      <c r="E457" s="2"/>
      <c r="F457" s="9">
        <f t="shared" si="8"/>
        <v>750</v>
      </c>
      <c r="G457" s="57">
        <v>750</v>
      </c>
      <c r="H457" s="10">
        <v>0</v>
      </c>
      <c r="I457" s="47">
        <v>425.25</v>
      </c>
      <c r="J457" s="47">
        <v>205.47945205479454</v>
      </c>
    </row>
    <row r="458" spans="1:10" ht="18" customHeight="1" x14ac:dyDescent="0.3">
      <c r="A458" s="7">
        <v>469</v>
      </c>
      <c r="B458" s="7">
        <v>2890</v>
      </c>
      <c r="C458" s="2" t="s">
        <v>239</v>
      </c>
      <c r="D458" s="2"/>
      <c r="E458" s="2" t="s">
        <v>346</v>
      </c>
      <c r="F458" s="9">
        <f t="shared" si="8"/>
        <v>750</v>
      </c>
      <c r="G458" s="57">
        <v>750</v>
      </c>
      <c r="H458" s="10">
        <v>0</v>
      </c>
      <c r="I458" s="47">
        <v>750</v>
      </c>
      <c r="J458" s="47">
        <v>358</v>
      </c>
    </row>
    <row r="459" spans="1:10" ht="18" customHeight="1" x14ac:dyDescent="0.3">
      <c r="A459" s="7">
        <v>470</v>
      </c>
      <c r="B459" s="7">
        <v>2896</v>
      </c>
      <c r="C459" s="2" t="s">
        <v>544</v>
      </c>
      <c r="D459" s="2" t="s">
        <v>262</v>
      </c>
      <c r="E459" s="2"/>
      <c r="F459" s="9">
        <f t="shared" si="8"/>
        <v>360</v>
      </c>
      <c r="G459" s="57">
        <v>360</v>
      </c>
      <c r="H459" s="10">
        <v>0</v>
      </c>
      <c r="I459" s="47">
        <v>360</v>
      </c>
      <c r="J459" s="47">
        <v>350.53380782918151</v>
      </c>
    </row>
    <row r="460" spans="1:10" ht="18" customHeight="1" x14ac:dyDescent="0.3">
      <c r="A460" s="7">
        <v>471</v>
      </c>
      <c r="B460" s="7">
        <v>2902</v>
      </c>
      <c r="C460" s="2" t="s">
        <v>240</v>
      </c>
      <c r="D460" s="2" t="s">
        <v>312</v>
      </c>
      <c r="E460" s="2"/>
      <c r="F460" s="9">
        <f t="shared" si="8"/>
        <v>1310</v>
      </c>
      <c r="G460" s="57">
        <v>1310</v>
      </c>
      <c r="H460" s="10">
        <v>0</v>
      </c>
      <c r="I460" s="47">
        <v>400</v>
      </c>
      <c r="J460" s="47">
        <v>156.25</v>
      </c>
    </row>
    <row r="461" spans="1:10" ht="18" customHeight="1" x14ac:dyDescent="0.3">
      <c r="A461" s="7">
        <v>472</v>
      </c>
      <c r="B461" s="7">
        <v>2908</v>
      </c>
      <c r="C461" s="2" t="s">
        <v>241</v>
      </c>
      <c r="D461" s="2" t="s">
        <v>400</v>
      </c>
      <c r="E461" s="2"/>
      <c r="F461" s="9">
        <f t="shared" si="8"/>
        <v>485</v>
      </c>
      <c r="G461" s="57">
        <v>485</v>
      </c>
      <c r="H461" s="10">
        <v>0</v>
      </c>
      <c r="I461" s="47">
        <v>241.25</v>
      </c>
      <c r="J461" s="47">
        <v>294.11764705882354</v>
      </c>
    </row>
    <row r="462" spans="1:10" ht="18" customHeight="1" x14ac:dyDescent="0.3">
      <c r="A462" s="7">
        <v>473</v>
      </c>
      <c r="B462" s="7">
        <v>2914</v>
      </c>
      <c r="C462" s="2" t="s">
        <v>241</v>
      </c>
      <c r="D462" s="2" t="s">
        <v>448</v>
      </c>
      <c r="E462" s="2"/>
      <c r="F462" s="9">
        <f t="shared" si="8"/>
        <v>7200</v>
      </c>
      <c r="G462" s="57">
        <v>7200</v>
      </c>
      <c r="H462" s="10">
        <v>0</v>
      </c>
      <c r="I462" s="47">
        <v>360</v>
      </c>
      <c r="J462" s="47">
        <v>471.29186602870817</v>
      </c>
    </row>
    <row r="463" spans="1:10" ht="18" customHeight="1" x14ac:dyDescent="0.3">
      <c r="A463" s="7">
        <v>474</v>
      </c>
      <c r="B463" s="7">
        <v>2920</v>
      </c>
      <c r="C463" s="2" t="s">
        <v>241</v>
      </c>
      <c r="D463" s="2" t="s">
        <v>449</v>
      </c>
      <c r="E463" s="2"/>
      <c r="F463" s="9">
        <f t="shared" si="8"/>
        <v>2900</v>
      </c>
      <c r="G463" s="57">
        <v>2900</v>
      </c>
      <c r="H463" s="10">
        <v>0</v>
      </c>
      <c r="I463" s="47">
        <v>289.5</v>
      </c>
      <c r="J463" s="47">
        <v>272.72727272727269</v>
      </c>
    </row>
    <row r="464" spans="1:10" ht="18" customHeight="1" x14ac:dyDescent="0.3">
      <c r="A464" s="7">
        <v>475</v>
      </c>
      <c r="B464" s="7">
        <v>2926</v>
      </c>
      <c r="C464" s="2" t="s">
        <v>241</v>
      </c>
      <c r="D464" s="2" t="s">
        <v>401</v>
      </c>
      <c r="E464" s="2"/>
      <c r="F464" s="9">
        <f t="shared" si="8"/>
        <v>360</v>
      </c>
      <c r="G464" s="57">
        <v>360</v>
      </c>
      <c r="H464" s="10">
        <v>0</v>
      </c>
      <c r="I464" s="47">
        <v>360</v>
      </c>
      <c r="J464" s="47">
        <v>1059.1397849462364</v>
      </c>
    </row>
    <row r="465" spans="1:10" ht="18" customHeight="1" x14ac:dyDescent="0.3">
      <c r="A465" s="7">
        <v>476</v>
      </c>
      <c r="B465" s="7">
        <v>2932</v>
      </c>
      <c r="C465" s="2" t="s">
        <v>241</v>
      </c>
      <c r="D465" s="2" t="s">
        <v>450</v>
      </c>
      <c r="E465" s="2"/>
      <c r="F465" s="9">
        <f t="shared" si="8"/>
        <v>5400</v>
      </c>
      <c r="G465" s="57">
        <v>5400</v>
      </c>
      <c r="H465" s="10">
        <v>0</v>
      </c>
      <c r="I465" s="47">
        <v>360</v>
      </c>
      <c r="J465" s="47">
        <v>627.38853503184714</v>
      </c>
    </row>
    <row r="466" spans="1:10" ht="18" customHeight="1" x14ac:dyDescent="0.3">
      <c r="A466" s="7">
        <v>477</v>
      </c>
      <c r="B466" s="7">
        <v>2932</v>
      </c>
      <c r="C466" s="2" t="s">
        <v>241</v>
      </c>
      <c r="D466" s="2" t="s">
        <v>575</v>
      </c>
      <c r="E466" s="2"/>
      <c r="F466" s="9">
        <f t="shared" si="8"/>
        <v>525</v>
      </c>
      <c r="G466" s="57">
        <v>525</v>
      </c>
      <c r="H466" s="10">
        <v>0</v>
      </c>
      <c r="I466" s="47">
        <v>264</v>
      </c>
      <c r="J466" s="47">
        <v>215</v>
      </c>
    </row>
    <row r="467" spans="1:10" ht="18" customHeight="1" x14ac:dyDescent="0.3">
      <c r="A467" s="7">
        <v>478</v>
      </c>
      <c r="B467" s="7">
        <v>2938</v>
      </c>
      <c r="C467" s="2" t="s">
        <v>241</v>
      </c>
      <c r="D467" s="2"/>
      <c r="E467" s="2" t="s">
        <v>353</v>
      </c>
      <c r="F467" s="9">
        <f t="shared" si="8"/>
        <v>9825</v>
      </c>
      <c r="G467" s="57">
        <v>9825</v>
      </c>
      <c r="H467" s="10">
        <v>0</v>
      </c>
      <c r="I467" s="47">
        <v>750</v>
      </c>
      <c r="J467" s="47">
        <v>1202</v>
      </c>
    </row>
    <row r="468" spans="1:10" ht="18" customHeight="1" x14ac:dyDescent="0.3">
      <c r="A468" s="7">
        <v>479</v>
      </c>
      <c r="B468" s="7">
        <v>2944</v>
      </c>
      <c r="C468" s="2" t="s">
        <v>242</v>
      </c>
      <c r="D468" s="2" t="s">
        <v>564</v>
      </c>
      <c r="E468" s="2"/>
      <c r="F468" s="9">
        <f t="shared" si="8"/>
        <v>1800</v>
      </c>
      <c r="G468" s="57">
        <v>1800</v>
      </c>
      <c r="H468" s="10">
        <v>0</v>
      </c>
      <c r="I468" s="47">
        <v>360</v>
      </c>
      <c r="J468" s="47">
        <v>243.20987654320987</v>
      </c>
    </row>
    <row r="469" spans="1:10" ht="18" customHeight="1" x14ac:dyDescent="0.3">
      <c r="A469" s="7">
        <v>480</v>
      </c>
      <c r="B469" s="7">
        <v>2950</v>
      </c>
      <c r="C469" s="2" t="s">
        <v>242</v>
      </c>
      <c r="D469" s="2" t="s">
        <v>351</v>
      </c>
      <c r="E469" s="2"/>
      <c r="F469" s="9">
        <f t="shared" si="8"/>
        <v>4965</v>
      </c>
      <c r="G469" s="57">
        <v>4965</v>
      </c>
      <c r="H469" s="10">
        <v>0</v>
      </c>
      <c r="I469" s="47">
        <v>330</v>
      </c>
      <c r="J469" s="47">
        <v>153.84615384615384</v>
      </c>
    </row>
    <row r="470" spans="1:10" ht="18" customHeight="1" x14ac:dyDescent="0.3">
      <c r="A470" s="7">
        <v>481</v>
      </c>
      <c r="B470" s="7">
        <v>2956</v>
      </c>
      <c r="C470" s="2" t="s">
        <v>242</v>
      </c>
      <c r="D470" s="2" t="s">
        <v>352</v>
      </c>
      <c r="E470" s="2"/>
      <c r="F470" s="9">
        <f t="shared" si="8"/>
        <v>1800</v>
      </c>
      <c r="G470" s="57">
        <v>1800</v>
      </c>
      <c r="H470" s="10">
        <v>0</v>
      </c>
      <c r="I470" s="47">
        <v>360</v>
      </c>
      <c r="J470" s="47">
        <v>471.29186602870817</v>
      </c>
    </row>
    <row r="471" spans="1:10" ht="18" customHeight="1" x14ac:dyDescent="0.3">
      <c r="A471" s="7">
        <v>482</v>
      </c>
      <c r="B471" s="7">
        <v>2962</v>
      </c>
      <c r="C471" s="2" t="s">
        <v>242</v>
      </c>
      <c r="D471" s="2" t="s">
        <v>289</v>
      </c>
      <c r="E471" s="2"/>
      <c r="F471" s="9">
        <f t="shared" si="8"/>
        <v>3150</v>
      </c>
      <c r="G471" s="57">
        <v>3150</v>
      </c>
      <c r="H471" s="10">
        <v>0</v>
      </c>
      <c r="I471" s="47">
        <v>525</v>
      </c>
      <c r="J471" s="47">
        <v>820.83333333333337</v>
      </c>
    </row>
    <row r="472" spans="1:10" ht="18" customHeight="1" x14ac:dyDescent="0.3">
      <c r="A472" s="7">
        <v>483</v>
      </c>
      <c r="B472" s="7">
        <v>2968</v>
      </c>
      <c r="C472" s="2" t="s">
        <v>242</v>
      </c>
      <c r="D472" s="2" t="s">
        <v>451</v>
      </c>
      <c r="E472" s="2"/>
      <c r="F472" s="9">
        <f t="shared" si="8"/>
        <v>345</v>
      </c>
      <c r="G472" s="57">
        <v>345</v>
      </c>
      <c r="H472" s="10">
        <v>0</v>
      </c>
      <c r="I472" s="47">
        <v>69</v>
      </c>
      <c r="J472" s="47">
        <v>52.816901408450704</v>
      </c>
    </row>
    <row r="473" spans="1:10" ht="18" customHeight="1" x14ac:dyDescent="0.3">
      <c r="A473" s="7">
        <v>484</v>
      </c>
      <c r="B473" s="7">
        <v>2974</v>
      </c>
      <c r="C473" s="2" t="s">
        <v>242</v>
      </c>
      <c r="D473" s="2" t="s">
        <v>526</v>
      </c>
      <c r="E473" s="2"/>
      <c r="F473" s="9">
        <f t="shared" si="8"/>
        <v>1980</v>
      </c>
      <c r="G473" s="57">
        <v>1980</v>
      </c>
      <c r="H473" s="10">
        <v>0</v>
      </c>
      <c r="I473" s="47">
        <v>330</v>
      </c>
      <c r="J473" s="47">
        <v>266.66666666666669</v>
      </c>
    </row>
    <row r="474" spans="1:10" ht="18" customHeight="1" x14ac:dyDescent="0.3">
      <c r="A474" s="7">
        <v>489</v>
      </c>
      <c r="B474" s="7">
        <v>2980</v>
      </c>
      <c r="C474" s="2" t="s">
        <v>243</v>
      </c>
      <c r="D474" s="2" t="s">
        <v>336</v>
      </c>
      <c r="E474" s="2"/>
      <c r="F474" s="9">
        <f t="shared" si="8"/>
        <v>1375</v>
      </c>
      <c r="G474" s="57">
        <v>1375</v>
      </c>
      <c r="H474" s="10">
        <v>0</v>
      </c>
      <c r="I474" s="47">
        <v>400</v>
      </c>
      <c r="J474" s="47">
        <v>388.31168831168833</v>
      </c>
    </row>
    <row r="475" spans="1:10" ht="18" customHeight="1" x14ac:dyDescent="0.3">
      <c r="A475" s="7">
        <v>490</v>
      </c>
      <c r="B475" s="7">
        <v>2986</v>
      </c>
      <c r="C475" s="2" t="s">
        <v>244</v>
      </c>
      <c r="D475" s="2" t="s">
        <v>298</v>
      </c>
      <c r="E475" s="2"/>
      <c r="F475" s="9">
        <f t="shared" si="8"/>
        <v>2090</v>
      </c>
      <c r="G475" s="57">
        <v>2090</v>
      </c>
      <c r="H475" s="10">
        <v>0</v>
      </c>
      <c r="I475" s="47">
        <v>400</v>
      </c>
      <c r="J475" s="47">
        <v>507.04225352112678</v>
      </c>
    </row>
    <row r="476" spans="1:10" ht="18" customHeight="1" x14ac:dyDescent="0.3">
      <c r="A476" s="7">
        <v>491</v>
      </c>
      <c r="B476" s="7">
        <v>2992</v>
      </c>
      <c r="C476" s="2" t="s">
        <v>244</v>
      </c>
      <c r="D476" s="2" t="s">
        <v>451</v>
      </c>
      <c r="E476" s="2"/>
      <c r="F476" s="9">
        <f t="shared" si="8"/>
        <v>69</v>
      </c>
      <c r="G476" s="57">
        <v>69</v>
      </c>
      <c r="H476" s="10">
        <v>0</v>
      </c>
      <c r="I476" s="47">
        <v>69</v>
      </c>
      <c r="J476" s="47">
        <v>52.816901408450704</v>
      </c>
    </row>
    <row r="477" spans="1:10" ht="18" customHeight="1" x14ac:dyDescent="0.3">
      <c r="A477" s="7">
        <v>492</v>
      </c>
      <c r="B477" s="7">
        <v>2998</v>
      </c>
      <c r="C477" s="2" t="s">
        <v>245</v>
      </c>
      <c r="D477" s="2" t="s">
        <v>452</v>
      </c>
      <c r="E477" s="2"/>
      <c r="F477" s="9">
        <f t="shared" si="8"/>
        <v>294</v>
      </c>
      <c r="G477" s="57">
        <v>294</v>
      </c>
      <c r="H477" s="10">
        <v>0</v>
      </c>
      <c r="I477" s="47">
        <v>294</v>
      </c>
      <c r="J477" s="47">
        <v>0</v>
      </c>
    </row>
    <row r="478" spans="1:10" ht="18" customHeight="1" x14ac:dyDescent="0.3">
      <c r="A478" s="7">
        <v>493</v>
      </c>
      <c r="B478" s="7">
        <v>3004</v>
      </c>
      <c r="C478" s="2" t="s">
        <v>245</v>
      </c>
      <c r="D478" s="2"/>
      <c r="E478" s="2" t="s">
        <v>292</v>
      </c>
      <c r="F478" s="9">
        <f t="shared" si="8"/>
        <v>1665</v>
      </c>
      <c r="G478" s="57">
        <v>1665</v>
      </c>
      <c r="H478" s="10">
        <v>0</v>
      </c>
      <c r="I478" s="47">
        <v>750</v>
      </c>
      <c r="J478" s="47">
        <v>540</v>
      </c>
    </row>
    <row r="479" spans="1:10" ht="18" customHeight="1" x14ac:dyDescent="0.3">
      <c r="A479" s="7">
        <v>494</v>
      </c>
      <c r="B479" s="7">
        <v>3010</v>
      </c>
      <c r="C479" s="2" t="s">
        <v>495</v>
      </c>
      <c r="D479" s="2" t="s">
        <v>322</v>
      </c>
      <c r="E479" s="2"/>
      <c r="F479" s="9">
        <f t="shared" si="8"/>
        <v>360</v>
      </c>
      <c r="G479" s="57">
        <v>360</v>
      </c>
      <c r="H479" s="10">
        <v>0</v>
      </c>
      <c r="I479" s="47">
        <v>360</v>
      </c>
      <c r="J479" s="47">
        <v>1824.0740740740739</v>
      </c>
    </row>
    <row r="480" spans="1:10" ht="18" customHeight="1" x14ac:dyDescent="0.3">
      <c r="A480" s="7">
        <v>495</v>
      </c>
      <c r="B480" s="7">
        <v>3016</v>
      </c>
      <c r="C480" s="2" t="s">
        <v>495</v>
      </c>
      <c r="D480" s="2" t="s">
        <v>528</v>
      </c>
      <c r="E480" s="2"/>
      <c r="F480" s="9">
        <f t="shared" si="8"/>
        <v>315</v>
      </c>
      <c r="G480" s="57">
        <v>315</v>
      </c>
      <c r="H480" s="10">
        <v>0</v>
      </c>
      <c r="I480" s="47">
        <v>315</v>
      </c>
      <c r="J480" s="47">
        <v>220.58823529411762</v>
      </c>
    </row>
    <row r="481" spans="1:10" ht="18" customHeight="1" x14ac:dyDescent="0.3">
      <c r="A481" s="7">
        <v>496</v>
      </c>
      <c r="B481" s="7">
        <v>3022</v>
      </c>
      <c r="C481" s="2" t="s">
        <v>246</v>
      </c>
      <c r="D481" s="2" t="s">
        <v>304</v>
      </c>
      <c r="E481" s="2"/>
      <c r="F481" s="9">
        <f t="shared" si="8"/>
        <v>895</v>
      </c>
      <c r="G481" s="57">
        <v>895</v>
      </c>
      <c r="H481" s="10">
        <v>0</v>
      </c>
      <c r="I481" s="47">
        <v>735</v>
      </c>
      <c r="J481" s="47">
        <v>856.52173913043487</v>
      </c>
    </row>
    <row r="482" spans="1:10" ht="18" customHeight="1" x14ac:dyDescent="0.3">
      <c r="A482" s="7">
        <v>497</v>
      </c>
      <c r="B482" s="7">
        <v>3028</v>
      </c>
      <c r="C482" s="2" t="s">
        <v>247</v>
      </c>
      <c r="D482" s="2" t="s">
        <v>253</v>
      </c>
      <c r="E482" s="2"/>
      <c r="F482" s="9">
        <f t="shared" si="8"/>
        <v>1950</v>
      </c>
      <c r="G482" s="57">
        <v>1950</v>
      </c>
      <c r="H482" s="10">
        <v>0</v>
      </c>
      <c r="I482" s="47">
        <v>360</v>
      </c>
      <c r="J482" s="47">
        <v>1106.7415730337079</v>
      </c>
    </row>
    <row r="483" spans="1:10" ht="18" customHeight="1" x14ac:dyDescent="0.3">
      <c r="A483" s="7">
        <v>498</v>
      </c>
      <c r="B483" s="7">
        <v>3034</v>
      </c>
      <c r="C483" s="2" t="s">
        <v>247</v>
      </c>
      <c r="D483" s="2" t="s">
        <v>260</v>
      </c>
      <c r="E483" s="2"/>
      <c r="F483" s="9">
        <f t="shared" si="8"/>
        <v>588</v>
      </c>
      <c r="G483" s="57">
        <v>588</v>
      </c>
      <c r="H483" s="10">
        <v>0</v>
      </c>
      <c r="I483" s="47">
        <v>588</v>
      </c>
      <c r="J483" s="47">
        <v>387.36842105263162</v>
      </c>
    </row>
    <row r="484" spans="1:10" ht="18" customHeight="1" x14ac:dyDescent="0.3">
      <c r="A484" s="7">
        <v>499</v>
      </c>
      <c r="B484" s="7">
        <v>3040</v>
      </c>
      <c r="C484" s="2" t="s">
        <v>248</v>
      </c>
      <c r="D484" s="2" t="s">
        <v>268</v>
      </c>
      <c r="E484" s="2"/>
      <c r="F484" s="9">
        <f t="shared" si="8"/>
        <v>2090</v>
      </c>
      <c r="G484" s="57">
        <v>2090</v>
      </c>
      <c r="H484" s="10">
        <v>0</v>
      </c>
      <c r="I484" s="47">
        <v>337.5</v>
      </c>
      <c r="J484" s="47">
        <v>620.68965517241384</v>
      </c>
    </row>
    <row r="485" spans="1:10" ht="18" customHeight="1" x14ac:dyDescent="0.3">
      <c r="A485" s="7">
        <v>500</v>
      </c>
      <c r="B485" s="7">
        <v>3046</v>
      </c>
      <c r="C485" s="2" t="s">
        <v>249</v>
      </c>
      <c r="D485" s="2" t="s">
        <v>251</v>
      </c>
      <c r="E485" s="2"/>
      <c r="F485" s="9">
        <f t="shared" si="8"/>
        <v>475</v>
      </c>
      <c r="G485" s="57">
        <v>475</v>
      </c>
      <c r="H485" s="10">
        <v>0</v>
      </c>
      <c r="I485" s="47">
        <v>425.25</v>
      </c>
      <c r="J485" s="47">
        <v>205.47945205479454</v>
      </c>
    </row>
    <row r="486" spans="1:10" ht="18" customHeight="1" x14ac:dyDescent="0.3">
      <c r="A486" s="7">
        <v>501</v>
      </c>
      <c r="B486" s="7">
        <v>3052</v>
      </c>
      <c r="C486" s="2" t="s">
        <v>249</v>
      </c>
      <c r="D486" s="2" t="s">
        <v>273</v>
      </c>
      <c r="E486" s="2"/>
      <c r="F486" s="9">
        <f t="shared" si="8"/>
        <v>596</v>
      </c>
      <c r="G486" s="57">
        <v>596</v>
      </c>
      <c r="H486" s="10">
        <v>0</v>
      </c>
      <c r="I486" s="47">
        <v>596</v>
      </c>
      <c r="J486" s="47">
        <v>306.12244897959187</v>
      </c>
    </row>
    <row r="487" spans="1:10" ht="18" customHeight="1" x14ac:dyDescent="0.3">
      <c r="A487" s="7">
        <v>502</v>
      </c>
      <c r="B487" s="7">
        <v>3058</v>
      </c>
      <c r="C487" s="2" t="s">
        <v>250</v>
      </c>
      <c r="D487" s="2" t="s">
        <v>453</v>
      </c>
      <c r="E487" s="2"/>
      <c r="F487" s="9">
        <f t="shared" si="8"/>
        <v>4815</v>
      </c>
      <c r="G487" s="57">
        <v>4815</v>
      </c>
      <c r="H487" s="10">
        <v>0</v>
      </c>
      <c r="I487" s="47">
        <v>602</v>
      </c>
      <c r="J487" s="47">
        <v>288.46153846153845</v>
      </c>
    </row>
    <row r="488" spans="1:10" ht="18" customHeight="1" x14ac:dyDescent="0.3">
      <c r="A488" s="7">
        <v>503</v>
      </c>
      <c r="B488" s="7">
        <v>3064</v>
      </c>
      <c r="C488" s="2" t="s">
        <v>250</v>
      </c>
      <c r="D488" s="2" t="s">
        <v>454</v>
      </c>
      <c r="E488" s="2"/>
      <c r="F488" s="9">
        <f t="shared" si="8"/>
        <v>2880</v>
      </c>
      <c r="G488" s="57">
        <v>2880</v>
      </c>
      <c r="H488" s="10">
        <v>0</v>
      </c>
      <c r="I488" s="47">
        <v>360</v>
      </c>
      <c r="J488" s="47">
        <v>497.47474747474746</v>
      </c>
    </row>
    <row r="489" spans="1:10" ht="18" customHeight="1" x14ac:dyDescent="0.3">
      <c r="A489" s="7">
        <v>504</v>
      </c>
      <c r="B489" s="7">
        <v>3070</v>
      </c>
      <c r="C489" s="2" t="s">
        <v>250</v>
      </c>
      <c r="D489" s="2" t="s">
        <v>455</v>
      </c>
      <c r="E489" s="2"/>
      <c r="F489" s="9">
        <f t="shared" si="8"/>
        <v>360</v>
      </c>
      <c r="G489" s="57">
        <v>360</v>
      </c>
      <c r="H489" s="10">
        <v>0</v>
      </c>
      <c r="I489" s="47">
        <v>360</v>
      </c>
      <c r="J489" s="47">
        <v>1470.1492537313432</v>
      </c>
    </row>
    <row r="490" spans="1:10" ht="18" customHeight="1" x14ac:dyDescent="0.3">
      <c r="A490" s="7">
        <v>505</v>
      </c>
      <c r="B490" s="7">
        <v>3076</v>
      </c>
      <c r="C490" s="2" t="s">
        <v>250</v>
      </c>
      <c r="D490" s="2" t="s">
        <v>456</v>
      </c>
      <c r="E490" s="2"/>
      <c r="F490" s="9">
        <f t="shared" si="8"/>
        <v>1825</v>
      </c>
      <c r="G490" s="57">
        <v>1825</v>
      </c>
      <c r="H490" s="10">
        <v>0</v>
      </c>
      <c r="I490" s="47">
        <v>602</v>
      </c>
      <c r="J490" s="47">
        <v>288.46153846153845</v>
      </c>
    </row>
    <row r="491" spans="1:10" ht="18" customHeight="1" x14ac:dyDescent="0.3">
      <c r="A491" s="7">
        <v>506</v>
      </c>
      <c r="B491" s="7">
        <v>3082</v>
      </c>
      <c r="C491" s="2" t="s">
        <v>250</v>
      </c>
      <c r="D491" s="2" t="s">
        <v>457</v>
      </c>
      <c r="E491" s="2"/>
      <c r="F491" s="9">
        <f t="shared" si="8"/>
        <v>6480</v>
      </c>
      <c r="G491" s="57">
        <v>6480</v>
      </c>
      <c r="H491" s="10">
        <v>0</v>
      </c>
      <c r="I491" s="47">
        <v>360</v>
      </c>
      <c r="J491" s="47">
        <v>196.60678642714572</v>
      </c>
    </row>
    <row r="492" spans="1:10" ht="18" customHeight="1" x14ac:dyDescent="0.3">
      <c r="A492" s="7">
        <v>507</v>
      </c>
      <c r="B492" s="7">
        <v>3088</v>
      </c>
      <c r="C492" s="2" t="s">
        <v>250</v>
      </c>
      <c r="D492" s="2" t="s">
        <v>458</v>
      </c>
      <c r="E492" s="2"/>
      <c r="F492" s="9">
        <f t="shared" si="8"/>
        <v>4680</v>
      </c>
      <c r="G492" s="57">
        <v>4680</v>
      </c>
      <c r="H492" s="10">
        <v>0</v>
      </c>
      <c r="I492" s="47">
        <v>360</v>
      </c>
      <c r="J492" s="47">
        <v>315.2</v>
      </c>
    </row>
    <row r="493" spans="1:10" ht="18" customHeight="1" x14ac:dyDescent="0.3">
      <c r="A493" s="7">
        <v>508</v>
      </c>
      <c r="B493" s="7">
        <v>3094</v>
      </c>
      <c r="C493" s="2" t="s">
        <v>250</v>
      </c>
      <c r="D493" s="2" t="s">
        <v>459</v>
      </c>
      <c r="E493" s="2"/>
      <c r="F493" s="9">
        <f t="shared" si="8"/>
        <v>6485</v>
      </c>
      <c r="G493" s="57">
        <v>6485</v>
      </c>
      <c r="H493" s="10">
        <v>0</v>
      </c>
      <c r="I493" s="47">
        <v>360</v>
      </c>
      <c r="J493" s="47">
        <v>175.57932263814615</v>
      </c>
    </row>
    <row r="494" spans="1:10" ht="18" customHeight="1" x14ac:dyDescent="0.3">
      <c r="A494" s="7">
        <v>509</v>
      </c>
      <c r="B494" s="7">
        <v>3100</v>
      </c>
      <c r="C494" s="2" t="s">
        <v>250</v>
      </c>
      <c r="D494" s="2" t="s">
        <v>460</v>
      </c>
      <c r="E494" s="2"/>
      <c r="F494" s="9">
        <f t="shared" si="8"/>
        <v>2880</v>
      </c>
      <c r="G494" s="57">
        <v>2880</v>
      </c>
      <c r="H494" s="10">
        <v>0</v>
      </c>
      <c r="I494" s="47">
        <v>360</v>
      </c>
      <c r="J494" s="47">
        <v>596.969696969697</v>
      </c>
    </row>
    <row r="495" spans="1:10" ht="18" customHeight="1" x14ac:dyDescent="0.3">
      <c r="A495" s="7">
        <v>510</v>
      </c>
      <c r="B495" s="7">
        <v>3106</v>
      </c>
      <c r="C495" s="2" t="s">
        <v>250</v>
      </c>
      <c r="D495" s="2" t="s">
        <v>461</v>
      </c>
      <c r="E495" s="2"/>
      <c r="F495" s="9">
        <f t="shared" si="8"/>
        <v>4680</v>
      </c>
      <c r="G495" s="57">
        <v>4680</v>
      </c>
      <c r="H495" s="10">
        <v>0</v>
      </c>
      <c r="I495" s="47">
        <v>360</v>
      </c>
      <c r="J495" s="47">
        <v>305.9006211180124</v>
      </c>
    </row>
    <row r="496" spans="1:10" ht="18" customHeight="1" x14ac:dyDescent="0.3">
      <c r="A496" s="7">
        <v>511</v>
      </c>
      <c r="B496" s="7">
        <v>3112</v>
      </c>
      <c r="C496" s="2" t="s">
        <v>250</v>
      </c>
      <c r="D496" s="58" t="s">
        <v>438</v>
      </c>
      <c r="E496" s="2"/>
      <c r="F496" s="9">
        <f t="shared" si="8"/>
        <v>535</v>
      </c>
      <c r="G496" s="57">
        <v>535</v>
      </c>
      <c r="H496" s="10">
        <v>0</v>
      </c>
      <c r="I496" s="47">
        <v>269</v>
      </c>
      <c r="J496" s="47">
        <v>278.57142857142861</v>
      </c>
    </row>
    <row r="497" spans="1:10" ht="18" customHeight="1" x14ac:dyDescent="0.3">
      <c r="A497" s="7">
        <v>512</v>
      </c>
      <c r="B497" s="7">
        <v>3117</v>
      </c>
      <c r="C497" s="2" t="s">
        <v>250</v>
      </c>
      <c r="D497" s="58" t="s">
        <v>439</v>
      </c>
      <c r="E497" s="2"/>
      <c r="F497" s="9">
        <f t="shared" si="8"/>
        <v>405</v>
      </c>
      <c r="G497" s="57">
        <v>405</v>
      </c>
      <c r="H497" s="10">
        <v>0</v>
      </c>
      <c r="I497" s="47">
        <v>203</v>
      </c>
      <c r="J497" s="47">
        <v>0</v>
      </c>
    </row>
    <row r="498" spans="1:10" ht="18" customHeight="1" x14ac:dyDescent="0.3">
      <c r="A498" s="7">
        <v>513</v>
      </c>
      <c r="B498" s="7">
        <v>3123</v>
      </c>
      <c r="C498" s="2" t="s">
        <v>250</v>
      </c>
      <c r="D498" s="2"/>
      <c r="E498" s="2" t="s">
        <v>444</v>
      </c>
      <c r="F498" s="9">
        <f t="shared" si="8"/>
        <v>3750</v>
      </c>
      <c r="G498" s="57">
        <v>3750</v>
      </c>
      <c r="H498" s="10">
        <v>0</v>
      </c>
      <c r="I498" s="47">
        <v>750</v>
      </c>
      <c r="J498" s="60"/>
    </row>
    <row r="499" spans="1:10" ht="18" customHeight="1" x14ac:dyDescent="0.3">
      <c r="A499" s="7">
        <v>514</v>
      </c>
      <c r="B499" s="7">
        <v>3129</v>
      </c>
      <c r="C499" s="2" t="s">
        <v>250</v>
      </c>
      <c r="D499" s="2"/>
      <c r="E499" s="2" t="s">
        <v>328</v>
      </c>
      <c r="F499" s="9">
        <f t="shared" si="8"/>
        <v>3750</v>
      </c>
      <c r="G499" s="57">
        <v>3750</v>
      </c>
      <c r="H499" s="10">
        <v>0</v>
      </c>
      <c r="I499" s="47">
        <v>750</v>
      </c>
      <c r="J499" s="47">
        <v>657</v>
      </c>
    </row>
  </sheetData>
  <sheetProtection sheet="1" objects="1" scenarios="1"/>
  <autoFilter ref="A1:J499" xr:uid="{57449DFA-C54D-43CE-ACB5-08013E260A9E}"/>
  <phoneticPr fontId="11" type="noConversion"/>
  <conditionalFormatting sqref="I1">
    <cfRule type="cellIs" dxfId="2" priority="6818" operator="equal">
      <formula>"""0"""</formula>
    </cfRule>
  </conditionalFormatting>
  <conditionalFormatting sqref="I3:I5 I7:I82">
    <cfRule type="cellIs" dxfId="1" priority="3" operator="equal">
      <formula>"""0"""</formula>
    </cfRule>
  </conditionalFormatting>
  <conditionalFormatting sqref="I6">
    <cfRule type="cellIs" dxfId="0" priority="1" operator="equal">
      <formula>"""0"""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BBE24-0AAA-46EA-9D77-CF97A9D3E2F7}">
  <dimension ref="B1:J254"/>
  <sheetViews>
    <sheetView zoomScale="80" zoomScaleNormal="80" workbookViewId="0">
      <selection activeCell="G2" sqref="G2"/>
    </sheetView>
  </sheetViews>
  <sheetFormatPr defaultRowHeight="14.4" x14ac:dyDescent="0.3"/>
  <cols>
    <col min="1" max="1" width="1.77734375" customWidth="1"/>
    <col min="2" max="2" width="8" style="61" customWidth="1"/>
    <col min="3" max="3" width="61.5546875" bestFit="1" customWidth="1"/>
    <col min="4" max="4" width="23.33203125" customWidth="1"/>
    <col min="5" max="5" width="25.5546875" bestFit="1" customWidth="1"/>
    <col min="6" max="6" width="24.88671875" customWidth="1"/>
    <col min="8" max="8" width="28.109375" customWidth="1"/>
    <col min="9" max="9" width="13.88671875" bestFit="1" customWidth="1"/>
    <col min="10" max="10" width="23.33203125" customWidth="1"/>
    <col min="11" max="11" width="13.88671875" bestFit="1" customWidth="1"/>
  </cols>
  <sheetData>
    <row r="1" spans="2:10" ht="8.4" customHeight="1" thickBot="1" x14ac:dyDescent="0.35"/>
    <row r="2" spans="2:10" ht="43.2" customHeight="1" thickBot="1" x14ac:dyDescent="0.35">
      <c r="B2" s="86" t="s">
        <v>559</v>
      </c>
      <c r="C2" s="87"/>
      <c r="D2" s="87"/>
      <c r="E2" s="87"/>
      <c r="F2" s="88"/>
    </row>
    <row r="3" spans="2:10" ht="37.799999999999997" customHeight="1" thickBot="1" x14ac:dyDescent="0.35">
      <c r="B3" s="85" t="s">
        <v>481</v>
      </c>
      <c r="C3" s="84" t="s">
        <v>558</v>
      </c>
      <c r="D3" s="83" t="s">
        <v>482</v>
      </c>
      <c r="E3" s="82" t="s">
        <v>483</v>
      </c>
      <c r="F3" s="81" t="s">
        <v>557</v>
      </c>
      <c r="H3" s="95" t="s">
        <v>556</v>
      </c>
      <c r="I3" s="96"/>
      <c r="J3" s="97"/>
    </row>
    <row r="4" spans="2:10" x14ac:dyDescent="0.3">
      <c r="B4" s="80">
        <v>1</v>
      </c>
      <c r="C4" t="s">
        <v>104</v>
      </c>
      <c r="D4" s="79">
        <v>10227954.32</v>
      </c>
      <c r="E4" s="73">
        <f t="shared" ref="E4:E67" si="0">D4/$D$254</f>
        <v>2.9236089689206601E-2</v>
      </c>
      <c r="F4" s="72">
        <f t="shared" ref="F4:F67" si="1">E4*2501385.41</f>
        <v>73130.728194032825</v>
      </c>
      <c r="H4" s="89" t="s">
        <v>555</v>
      </c>
      <c r="I4" s="90"/>
      <c r="J4" s="78">
        <v>2501385.4075454311</v>
      </c>
    </row>
    <row r="5" spans="2:10" ht="15" thickBot="1" x14ac:dyDescent="0.35">
      <c r="B5" s="75">
        <v>6</v>
      </c>
      <c r="C5" t="s">
        <v>76</v>
      </c>
      <c r="D5" s="74">
        <v>16083204.150000002</v>
      </c>
      <c r="E5" s="73">
        <f t="shared" si="0"/>
        <v>4.5973024938110979E-2</v>
      </c>
      <c r="F5" s="72">
        <f t="shared" si="1"/>
        <v>114996.25383375696</v>
      </c>
      <c r="H5" s="91" t="s">
        <v>554</v>
      </c>
      <c r="I5" s="92"/>
      <c r="J5" s="77">
        <v>338992.53369015036</v>
      </c>
    </row>
    <row r="6" spans="2:10" ht="15" thickBot="1" x14ac:dyDescent="0.35">
      <c r="B6" s="75">
        <v>8</v>
      </c>
      <c r="C6" t="s">
        <v>223</v>
      </c>
      <c r="D6" s="74">
        <v>828966.85</v>
      </c>
      <c r="E6" s="73">
        <f t="shared" si="0"/>
        <v>2.3695597787905523E-3</v>
      </c>
      <c r="F6" s="72">
        <f t="shared" si="1"/>
        <v>5927.1822587895149</v>
      </c>
      <c r="H6" s="93" t="s">
        <v>553</v>
      </c>
      <c r="I6" s="94"/>
      <c r="J6" s="76">
        <v>2840377.9412355814</v>
      </c>
    </row>
    <row r="7" spans="2:10" x14ac:dyDescent="0.3">
      <c r="B7" s="75">
        <v>12</v>
      </c>
      <c r="C7" t="s">
        <v>171</v>
      </c>
      <c r="D7" s="74">
        <v>2793691.69</v>
      </c>
      <c r="E7" s="73">
        <f t="shared" si="0"/>
        <v>7.9856262804301574E-3</v>
      </c>
      <c r="F7" s="72">
        <f t="shared" si="1"/>
        <v>19975.129067580565</v>
      </c>
    </row>
    <row r="8" spans="2:10" x14ac:dyDescent="0.3">
      <c r="B8" s="75">
        <v>14</v>
      </c>
      <c r="C8" t="s">
        <v>35</v>
      </c>
      <c r="D8" s="74">
        <v>2566143.2799999998</v>
      </c>
      <c r="E8" s="73">
        <f t="shared" si="0"/>
        <v>7.3351906688447939E-3</v>
      </c>
      <c r="F8" s="72">
        <f t="shared" si="1"/>
        <v>18348.138918616511</v>
      </c>
    </row>
    <row r="9" spans="2:10" x14ac:dyDescent="0.3">
      <c r="B9" s="75">
        <v>18</v>
      </c>
      <c r="C9" t="s">
        <v>87</v>
      </c>
      <c r="D9" s="74">
        <v>7595802.4500000011</v>
      </c>
      <c r="E9" s="73">
        <f t="shared" si="0"/>
        <v>2.1712216807172374E-2</v>
      </c>
      <c r="F9" s="72">
        <f t="shared" si="1"/>
        <v>54310.622340217764</v>
      </c>
    </row>
    <row r="10" spans="2:10" x14ac:dyDescent="0.3">
      <c r="B10" s="75">
        <v>20</v>
      </c>
      <c r="C10" t="s">
        <v>236</v>
      </c>
      <c r="D10" s="74">
        <v>60465883.089999996</v>
      </c>
      <c r="E10" s="73">
        <f t="shared" si="0"/>
        <v>0.17283866605656883</v>
      </c>
      <c r="F10" s="72">
        <f t="shared" si="1"/>
        <v>432336.11755776353</v>
      </c>
    </row>
    <row r="11" spans="2:10" x14ac:dyDescent="0.3">
      <c r="B11" s="75">
        <v>21</v>
      </c>
      <c r="C11" t="s">
        <v>242</v>
      </c>
      <c r="D11" s="74">
        <v>3475597.35</v>
      </c>
      <c r="E11" s="73">
        <f t="shared" si="0"/>
        <v>9.9348190917779525E-3</v>
      </c>
      <c r="F11" s="72">
        <f t="shared" si="1"/>
        <v>24850.811527162823</v>
      </c>
    </row>
    <row r="12" spans="2:10" x14ac:dyDescent="0.3">
      <c r="B12" s="75">
        <v>34</v>
      </c>
      <c r="C12" t="s">
        <v>161</v>
      </c>
      <c r="D12" s="74">
        <v>1716328.84</v>
      </c>
      <c r="E12" s="73">
        <f t="shared" si="0"/>
        <v>4.9060391093350064E-3</v>
      </c>
      <c r="F12" s="72">
        <f t="shared" si="1"/>
        <v>12271.89464897998</v>
      </c>
    </row>
    <row r="13" spans="2:10" x14ac:dyDescent="0.3">
      <c r="B13" s="75">
        <v>36</v>
      </c>
      <c r="C13" t="s">
        <v>102</v>
      </c>
      <c r="D13" s="74">
        <v>6445870.7699999996</v>
      </c>
      <c r="E13" s="73">
        <f t="shared" si="0"/>
        <v>1.8425195308924218E-2</v>
      </c>
      <c r="F13" s="72">
        <f t="shared" si="1"/>
        <v>46088.514722143482</v>
      </c>
    </row>
    <row r="14" spans="2:10" x14ac:dyDescent="0.3">
      <c r="B14" s="75">
        <v>39</v>
      </c>
      <c r="C14" t="s">
        <v>167</v>
      </c>
      <c r="D14" s="74">
        <v>132848.96000000002</v>
      </c>
      <c r="E14" s="73">
        <f t="shared" si="0"/>
        <v>3.7974202740453976E-4</v>
      </c>
      <c r="F14" s="72">
        <f t="shared" si="1"/>
        <v>949.88116691353594</v>
      </c>
    </row>
    <row r="15" spans="2:10" x14ac:dyDescent="0.3">
      <c r="B15" s="75">
        <v>41</v>
      </c>
      <c r="C15" t="s">
        <v>178</v>
      </c>
      <c r="D15" s="74">
        <v>443856.91000000003</v>
      </c>
      <c r="E15" s="73">
        <f t="shared" si="0"/>
        <v>1.2687425093949876E-3</v>
      </c>
      <c r="F15" s="72">
        <f t="shared" si="1"/>
        <v>3173.6140020474099</v>
      </c>
    </row>
    <row r="16" spans="2:10" x14ac:dyDescent="0.3">
      <c r="B16" s="75">
        <v>50</v>
      </c>
      <c r="C16" t="s">
        <v>134</v>
      </c>
      <c r="D16" s="74">
        <v>10217172.57</v>
      </c>
      <c r="E16" s="73">
        <f t="shared" si="0"/>
        <v>2.9205270602599007E-2</v>
      </c>
      <c r="F16" s="72">
        <f t="shared" si="1"/>
        <v>73053.637780443067</v>
      </c>
    </row>
    <row r="17" spans="2:6" x14ac:dyDescent="0.3">
      <c r="B17" s="75">
        <v>53</v>
      </c>
      <c r="C17" t="s">
        <v>241</v>
      </c>
      <c r="D17" s="74">
        <v>8369663.7299999986</v>
      </c>
      <c r="E17" s="73">
        <f t="shared" si="0"/>
        <v>2.3924260103537442E-2</v>
      </c>
      <c r="F17" s="72">
        <f t="shared" si="1"/>
        <v>59843.795168033648</v>
      </c>
    </row>
    <row r="18" spans="2:6" x14ac:dyDescent="0.3">
      <c r="B18" s="75">
        <v>55</v>
      </c>
      <c r="C18" t="s">
        <v>201</v>
      </c>
      <c r="D18" s="74">
        <v>1427002.55</v>
      </c>
      <c r="E18" s="73">
        <f t="shared" si="0"/>
        <v>4.079014554938541E-3</v>
      </c>
      <c r="F18" s="72">
        <f t="shared" si="1"/>
        <v>10203.187494900911</v>
      </c>
    </row>
    <row r="19" spans="2:6" x14ac:dyDescent="0.3">
      <c r="B19" s="75">
        <v>56</v>
      </c>
      <c r="C19" t="s">
        <v>175</v>
      </c>
      <c r="D19" s="74">
        <v>801501.59</v>
      </c>
      <c r="E19" s="73">
        <f t="shared" si="0"/>
        <v>2.2910517233598374E-3</v>
      </c>
      <c r="F19" s="72">
        <f t="shared" si="1"/>
        <v>5730.8033543676538</v>
      </c>
    </row>
    <row r="20" spans="2:6" x14ac:dyDescent="0.3">
      <c r="B20" s="75">
        <v>59</v>
      </c>
      <c r="C20" t="s">
        <v>27</v>
      </c>
      <c r="D20" s="74">
        <v>184266.4</v>
      </c>
      <c r="E20" s="73">
        <f t="shared" si="0"/>
        <v>5.2671617691652135E-4</v>
      </c>
      <c r="F20" s="72">
        <f t="shared" si="1"/>
        <v>1317.5201601499655</v>
      </c>
    </row>
    <row r="21" spans="2:6" x14ac:dyDescent="0.3">
      <c r="B21" s="75">
        <v>67</v>
      </c>
      <c r="C21" t="s">
        <v>46</v>
      </c>
      <c r="D21" s="74">
        <v>218562.59</v>
      </c>
      <c r="E21" s="73">
        <f t="shared" si="0"/>
        <v>6.2475009997358787E-4</v>
      </c>
      <c r="F21" s="72">
        <f t="shared" si="1"/>
        <v>1562.7407849699741</v>
      </c>
    </row>
    <row r="22" spans="2:6" x14ac:dyDescent="0.3">
      <c r="B22" s="75">
        <v>87</v>
      </c>
      <c r="C22" t="s">
        <v>192</v>
      </c>
      <c r="D22" s="74">
        <v>4423729.7300000004</v>
      </c>
      <c r="E22" s="73">
        <f t="shared" si="0"/>
        <v>1.2645007505967207E-2</v>
      </c>
      <c r="F22" s="72">
        <f t="shared" si="1"/>
        <v>31630.037284766862</v>
      </c>
    </row>
    <row r="23" spans="2:6" x14ac:dyDescent="0.3">
      <c r="B23" s="75">
        <v>88</v>
      </c>
      <c r="C23" t="s">
        <v>186</v>
      </c>
      <c r="D23" s="74">
        <v>2906480.37</v>
      </c>
      <c r="E23" s="73">
        <f t="shared" si="0"/>
        <v>8.3080270128971789E-3</v>
      </c>
      <c r="F23" s="72">
        <f t="shared" si="1"/>
        <v>20781.577555946886</v>
      </c>
    </row>
    <row r="24" spans="2:6" x14ac:dyDescent="0.3">
      <c r="B24" s="75">
        <v>89</v>
      </c>
      <c r="C24" t="s">
        <v>154</v>
      </c>
      <c r="D24" s="74">
        <v>4771044.08</v>
      </c>
      <c r="E24" s="73">
        <f t="shared" si="0"/>
        <v>1.3637787994543781E-2</v>
      </c>
      <c r="F24" s="72">
        <f t="shared" si="1"/>
        <v>34113.363914224974</v>
      </c>
    </row>
    <row r="25" spans="2:6" x14ac:dyDescent="0.3">
      <c r="B25" s="75">
        <v>97</v>
      </c>
      <c r="C25" t="s">
        <v>250</v>
      </c>
      <c r="D25" s="74">
        <v>26373701.450000003</v>
      </c>
      <c r="E25" s="73">
        <f t="shared" si="0"/>
        <v>7.5387890569749663E-2</v>
      </c>
      <c r="F25" s="72">
        <f t="shared" si="1"/>
        <v>188574.16956184839</v>
      </c>
    </row>
    <row r="26" spans="2:6" x14ac:dyDescent="0.3">
      <c r="B26" s="75">
        <v>100</v>
      </c>
      <c r="C26" t="s">
        <v>174</v>
      </c>
      <c r="D26" s="74">
        <v>31585.98</v>
      </c>
      <c r="E26" s="73">
        <f t="shared" si="0"/>
        <v>9.0286924961695164E-5</v>
      </c>
      <c r="F26" s="72">
        <f t="shared" si="1"/>
        <v>225.84239681294912</v>
      </c>
    </row>
    <row r="27" spans="2:6" x14ac:dyDescent="0.3">
      <c r="B27" s="75">
        <v>103</v>
      </c>
      <c r="C27" t="s">
        <v>200</v>
      </c>
      <c r="D27" s="74">
        <v>1657095.99</v>
      </c>
      <c r="E27" s="73">
        <f t="shared" si="0"/>
        <v>4.7367250059506139E-3</v>
      </c>
      <c r="F27" s="72">
        <f t="shared" si="1"/>
        <v>11848.374821067029</v>
      </c>
    </row>
    <row r="28" spans="2:6" x14ac:dyDescent="0.3">
      <c r="B28" s="75">
        <v>123</v>
      </c>
      <c r="C28" t="s">
        <v>234</v>
      </c>
      <c r="D28" s="74">
        <v>2870411.47</v>
      </c>
      <c r="E28" s="73">
        <f t="shared" si="0"/>
        <v>8.2049258880389064E-3</v>
      </c>
      <c r="F28" s="72">
        <f t="shared" si="1"/>
        <v>20523.681906471815</v>
      </c>
    </row>
    <row r="29" spans="2:6" x14ac:dyDescent="0.3">
      <c r="B29" s="75">
        <v>128</v>
      </c>
      <c r="C29" t="s">
        <v>115</v>
      </c>
      <c r="D29" s="74">
        <v>117247.1</v>
      </c>
      <c r="E29" s="73">
        <f t="shared" si="0"/>
        <v>3.3514490035377629E-4</v>
      </c>
      <c r="F29" s="72">
        <f t="shared" si="1"/>
        <v>838.32656398083986</v>
      </c>
    </row>
    <row r="30" spans="2:6" x14ac:dyDescent="0.3">
      <c r="B30" s="75">
        <v>143</v>
      </c>
      <c r="C30" t="s">
        <v>162</v>
      </c>
      <c r="D30" s="74">
        <v>609034.44999999995</v>
      </c>
      <c r="E30" s="73">
        <f t="shared" si="0"/>
        <v>1.7408941462711393E-3</v>
      </c>
      <c r="F30" s="72">
        <f t="shared" si="1"/>
        <v>4354.6472178370341</v>
      </c>
    </row>
    <row r="31" spans="2:6" x14ac:dyDescent="0.3">
      <c r="B31" s="75">
        <v>152</v>
      </c>
      <c r="C31" t="s">
        <v>62</v>
      </c>
      <c r="D31" s="74">
        <v>181493.75</v>
      </c>
      <c r="E31" s="73">
        <f t="shared" si="0"/>
        <v>5.1879069724183522E-4</v>
      </c>
      <c r="F31" s="72">
        <f t="shared" si="1"/>
        <v>1297.6954809244539</v>
      </c>
    </row>
    <row r="32" spans="2:6" x14ac:dyDescent="0.3">
      <c r="B32" s="75">
        <v>157</v>
      </c>
      <c r="C32" t="s">
        <v>106</v>
      </c>
      <c r="D32" s="74">
        <v>150087.32999999999</v>
      </c>
      <c r="E32" s="73">
        <f t="shared" si="0"/>
        <v>4.290170354508924E-4</v>
      </c>
      <c r="F32" s="72">
        <f t="shared" si="1"/>
        <v>1073.136953118315</v>
      </c>
    </row>
    <row r="33" spans="2:6" x14ac:dyDescent="0.3">
      <c r="B33" s="75">
        <v>159</v>
      </c>
      <c r="C33" t="s">
        <v>78</v>
      </c>
      <c r="D33" s="74">
        <v>297599.14</v>
      </c>
      <c r="E33" s="73">
        <f t="shared" si="0"/>
        <v>8.5067207735346556E-4</v>
      </c>
      <c r="F33" s="72">
        <f t="shared" si="1"/>
        <v>2127.8587229863501</v>
      </c>
    </row>
    <row r="34" spans="2:6" x14ac:dyDescent="0.3">
      <c r="B34" s="75">
        <v>162</v>
      </c>
      <c r="C34" t="s">
        <v>232</v>
      </c>
      <c r="D34" s="74">
        <v>504709.36999999994</v>
      </c>
      <c r="E34" s="73">
        <f t="shared" si="0"/>
        <v>1.4426861859804393E-3</v>
      </c>
      <c r="F34" s="72">
        <f t="shared" si="1"/>
        <v>3608.7141768200177</v>
      </c>
    </row>
    <row r="35" spans="2:6" x14ac:dyDescent="0.3">
      <c r="B35" s="75">
        <v>166</v>
      </c>
      <c r="C35" t="s">
        <v>230</v>
      </c>
      <c r="D35" s="74">
        <v>438530.1</v>
      </c>
      <c r="E35" s="73">
        <f t="shared" si="0"/>
        <v>1.2535160926507481E-3</v>
      </c>
      <c r="F35" s="72">
        <f t="shared" si="1"/>
        <v>3135.5268653567896</v>
      </c>
    </row>
    <row r="36" spans="2:6" x14ac:dyDescent="0.3">
      <c r="B36" s="75">
        <v>172</v>
      </c>
      <c r="C36" t="s">
        <v>105</v>
      </c>
      <c r="D36" s="74">
        <v>14387520.030000001</v>
      </c>
      <c r="E36" s="73">
        <f t="shared" si="0"/>
        <v>4.1125997715869396E-2</v>
      </c>
      <c r="F36" s="72">
        <f t="shared" si="1"/>
        <v>102871.97065816904</v>
      </c>
    </row>
    <row r="37" spans="2:6" x14ac:dyDescent="0.3">
      <c r="B37" s="75">
        <v>173</v>
      </c>
      <c r="C37" t="s">
        <v>22</v>
      </c>
      <c r="D37" s="74">
        <v>221080.77</v>
      </c>
      <c r="E37" s="73">
        <f t="shared" si="0"/>
        <v>6.3194819003443254E-4</v>
      </c>
      <c r="F37" s="72">
        <f t="shared" si="1"/>
        <v>1580.745982428037</v>
      </c>
    </row>
    <row r="38" spans="2:6" x14ac:dyDescent="0.3">
      <c r="B38" s="75">
        <v>179</v>
      </c>
      <c r="C38" t="s">
        <v>45</v>
      </c>
      <c r="D38" s="74">
        <v>3031206.54</v>
      </c>
      <c r="E38" s="73">
        <f t="shared" si="0"/>
        <v>8.6645504562587461E-3</v>
      </c>
      <c r="F38" s="72">
        <f t="shared" si="1"/>
        <v>21673.380095494471</v>
      </c>
    </row>
    <row r="39" spans="2:6" x14ac:dyDescent="0.3">
      <c r="B39" s="75">
        <v>183</v>
      </c>
      <c r="C39" t="s">
        <v>100</v>
      </c>
      <c r="D39" s="74">
        <v>7059984.2300000004</v>
      </c>
      <c r="E39" s="73">
        <f t="shared" si="0"/>
        <v>2.0180607548183127E-2</v>
      </c>
      <c r="F39" s="72">
        <f t="shared" si="1"/>
        <v>50479.477285961148</v>
      </c>
    </row>
    <row r="40" spans="2:6" x14ac:dyDescent="0.3">
      <c r="B40" s="75">
        <v>186</v>
      </c>
      <c r="C40" t="s">
        <v>41</v>
      </c>
      <c r="D40" s="74">
        <v>6697198.4399999995</v>
      </c>
      <c r="E40" s="73">
        <f t="shared" si="0"/>
        <v>1.9143602731523983E-2</v>
      </c>
      <c r="F40" s="72">
        <f t="shared" si="1"/>
        <v>47885.528567470239</v>
      </c>
    </row>
    <row r="41" spans="2:6" x14ac:dyDescent="0.3">
      <c r="B41" s="75">
        <v>188</v>
      </c>
      <c r="C41" t="s">
        <v>24</v>
      </c>
      <c r="D41" s="74">
        <v>130475.11</v>
      </c>
      <c r="E41" s="73">
        <f t="shared" si="0"/>
        <v>3.729564973427743E-4</v>
      </c>
      <c r="F41" s="72">
        <f t="shared" si="1"/>
        <v>932.90794101791948</v>
      </c>
    </row>
    <row r="42" spans="2:6" x14ac:dyDescent="0.3">
      <c r="B42" s="75">
        <v>190</v>
      </c>
      <c r="C42" t="s">
        <v>47</v>
      </c>
      <c r="D42" s="74">
        <v>2006819.3599999999</v>
      </c>
      <c r="E42" s="73">
        <f t="shared" si="0"/>
        <v>5.7363915562536642E-3</v>
      </c>
      <c r="F42" s="72">
        <f t="shared" si="1"/>
        <v>14348.92614486011</v>
      </c>
    </row>
    <row r="43" spans="2:6" x14ac:dyDescent="0.3">
      <c r="B43" s="75">
        <v>192</v>
      </c>
      <c r="C43" t="s">
        <v>243</v>
      </c>
      <c r="D43" s="74">
        <v>148435.44</v>
      </c>
      <c r="E43" s="73">
        <f t="shared" si="0"/>
        <v>4.2429519150383193E-4</v>
      </c>
      <c r="F43" s="72">
        <f t="shared" si="1"/>
        <v>1061.3258015608412</v>
      </c>
    </row>
    <row r="44" spans="2:6" x14ac:dyDescent="0.3">
      <c r="B44" s="75">
        <v>204</v>
      </c>
      <c r="C44" t="s">
        <v>132</v>
      </c>
      <c r="D44" s="74">
        <v>514725.42</v>
      </c>
      <c r="E44" s="73">
        <f t="shared" si="0"/>
        <v>1.4713165578974288E-3</v>
      </c>
      <c r="F44" s="72">
        <f t="shared" si="1"/>
        <v>3680.329771416049</v>
      </c>
    </row>
    <row r="45" spans="2:6" x14ac:dyDescent="0.3">
      <c r="B45" s="75">
        <v>205</v>
      </c>
      <c r="C45" t="s">
        <v>196</v>
      </c>
      <c r="D45" s="74">
        <v>468614.34</v>
      </c>
      <c r="E45" s="73">
        <f t="shared" si="0"/>
        <v>1.3395103698398564E-3</v>
      </c>
      <c r="F45" s="72">
        <f t="shared" si="1"/>
        <v>3350.6316956611208</v>
      </c>
    </row>
    <row r="46" spans="2:6" x14ac:dyDescent="0.3">
      <c r="B46" s="75">
        <v>212</v>
      </c>
      <c r="C46" t="s">
        <v>96</v>
      </c>
      <c r="D46" s="74">
        <v>271435.62</v>
      </c>
      <c r="E46" s="73">
        <f t="shared" si="0"/>
        <v>7.7588497981924908E-4</v>
      </c>
      <c r="F46" s="72">
        <f t="shared" si="1"/>
        <v>1940.7873683580142</v>
      </c>
    </row>
    <row r="47" spans="2:6" x14ac:dyDescent="0.3">
      <c r="B47" s="75">
        <v>214</v>
      </c>
      <c r="C47" t="s">
        <v>69</v>
      </c>
      <c r="D47" s="74">
        <v>1288920.9500000002</v>
      </c>
      <c r="E47" s="73">
        <f t="shared" si="0"/>
        <v>3.6843152909679187E-3</v>
      </c>
      <c r="F47" s="72">
        <f t="shared" si="1"/>
        <v>9215.8925146670572</v>
      </c>
    </row>
    <row r="48" spans="2:6" x14ac:dyDescent="0.3">
      <c r="B48" s="75">
        <v>216</v>
      </c>
      <c r="C48" t="s">
        <v>147</v>
      </c>
      <c r="D48" s="74">
        <v>361328.18</v>
      </c>
      <c r="E48" s="73">
        <f t="shared" si="0"/>
        <v>1.0328383122577133E-3</v>
      </c>
      <c r="F48" s="72">
        <f t="shared" si="1"/>
        <v>2583.5266851704682</v>
      </c>
    </row>
    <row r="49" spans="2:6" x14ac:dyDescent="0.3">
      <c r="B49" s="75">
        <v>218</v>
      </c>
      <c r="C49" t="s">
        <v>81</v>
      </c>
      <c r="D49" s="74">
        <v>222998.93</v>
      </c>
      <c r="E49" s="73">
        <f t="shared" si="0"/>
        <v>6.3743115329802373E-4</v>
      </c>
      <c r="F49" s="72">
        <f t="shared" si="1"/>
        <v>1594.46098673915</v>
      </c>
    </row>
    <row r="50" spans="2:6" x14ac:dyDescent="0.3">
      <c r="B50" s="75">
        <v>223</v>
      </c>
      <c r="C50" t="s">
        <v>181</v>
      </c>
      <c r="D50" s="74">
        <v>256921.06</v>
      </c>
      <c r="E50" s="73">
        <f t="shared" si="0"/>
        <v>7.3439584477984167E-4</v>
      </c>
      <c r="F50" s="72">
        <f t="shared" si="1"/>
        <v>1837.0070512969207</v>
      </c>
    </row>
    <row r="51" spans="2:6" x14ac:dyDescent="0.3">
      <c r="B51" s="75">
        <v>224</v>
      </c>
      <c r="C51" t="s">
        <v>190</v>
      </c>
      <c r="D51" s="74">
        <v>90265.65</v>
      </c>
      <c r="E51" s="73">
        <f t="shared" si="0"/>
        <v>2.5801979131781375E-4</v>
      </c>
      <c r="F51" s="72">
        <f t="shared" si="1"/>
        <v>645.406941493624</v>
      </c>
    </row>
    <row r="52" spans="2:6" x14ac:dyDescent="0.3">
      <c r="B52" s="75">
        <v>229</v>
      </c>
      <c r="C52" t="s">
        <v>57</v>
      </c>
      <c r="D52" s="74">
        <v>388934.51999999996</v>
      </c>
      <c r="E52" s="73">
        <f t="shared" si="0"/>
        <v>1.1117496377270209E-3</v>
      </c>
      <c r="F52" s="72">
        <f t="shared" si="1"/>
        <v>2780.914323383156</v>
      </c>
    </row>
    <row r="53" spans="2:6" x14ac:dyDescent="0.3">
      <c r="B53" s="75">
        <v>230</v>
      </c>
      <c r="C53" t="s">
        <v>92</v>
      </c>
      <c r="D53" s="74">
        <v>127180.27</v>
      </c>
      <c r="E53" s="73">
        <f t="shared" si="0"/>
        <v>3.6353836398611447E-4</v>
      </c>
      <c r="F53" s="72">
        <f t="shared" si="1"/>
        <v>909.34955965013626</v>
      </c>
    </row>
    <row r="54" spans="2:6" x14ac:dyDescent="0.3">
      <c r="B54" s="75">
        <v>232</v>
      </c>
      <c r="C54" t="s">
        <v>246</v>
      </c>
      <c r="D54" s="74">
        <v>144439.21</v>
      </c>
      <c r="E54" s="73">
        <f t="shared" si="0"/>
        <v>4.1287217033622288E-4</v>
      </c>
      <c r="F54" s="72">
        <f t="shared" si="1"/>
        <v>1032.7524230740628</v>
      </c>
    </row>
    <row r="55" spans="2:6" x14ac:dyDescent="0.3">
      <c r="B55" s="75">
        <v>233</v>
      </c>
      <c r="C55" t="s">
        <v>221</v>
      </c>
      <c r="D55" s="74">
        <v>614655.66</v>
      </c>
      <c r="E55" s="73">
        <f t="shared" si="0"/>
        <v>1.7569620905129814E-3</v>
      </c>
      <c r="F55" s="72">
        <f t="shared" si="1"/>
        <v>4394.8393391322716</v>
      </c>
    </row>
    <row r="56" spans="2:6" x14ac:dyDescent="0.3">
      <c r="B56" s="75">
        <v>236</v>
      </c>
      <c r="C56" t="s">
        <v>166</v>
      </c>
      <c r="D56" s="74">
        <v>560479.57999999996</v>
      </c>
      <c r="E56" s="73">
        <f t="shared" si="0"/>
        <v>1.6021025082021334E-3</v>
      </c>
      <c r="F56" s="72">
        <f t="shared" si="1"/>
        <v>4007.4758393412221</v>
      </c>
    </row>
    <row r="57" spans="2:6" x14ac:dyDescent="0.3">
      <c r="B57" s="75">
        <v>238</v>
      </c>
      <c r="C57" t="s">
        <v>495</v>
      </c>
      <c r="D57" s="74">
        <v>23555.94</v>
      </c>
      <c r="E57" s="73">
        <f t="shared" si="0"/>
        <v>6.7333462098760068E-5</v>
      </c>
      <c r="F57" s="72">
        <f t="shared" si="1"/>
        <v>168.42693969862643</v>
      </c>
    </row>
    <row r="58" spans="2:6" x14ac:dyDescent="0.3">
      <c r="B58" s="75">
        <v>239</v>
      </c>
      <c r="C58" t="s">
        <v>176</v>
      </c>
      <c r="D58" s="74">
        <v>1602370.46</v>
      </c>
      <c r="E58" s="73">
        <f t="shared" si="0"/>
        <v>4.5802948486276815E-3</v>
      </c>
      <c r="F58" s="72">
        <f t="shared" si="1"/>
        <v>11457.082707855441</v>
      </c>
    </row>
    <row r="59" spans="2:6" x14ac:dyDescent="0.3">
      <c r="B59" s="75">
        <v>245</v>
      </c>
      <c r="C59" t="s">
        <v>231</v>
      </c>
      <c r="D59" s="74">
        <v>721067.3</v>
      </c>
      <c r="E59" s="73">
        <f t="shared" si="0"/>
        <v>2.0611343769429392E-3</v>
      </c>
      <c r="F59" s="72">
        <f t="shared" si="1"/>
        <v>5155.6914585345085</v>
      </c>
    </row>
    <row r="60" spans="2:6" x14ac:dyDescent="0.3">
      <c r="B60" s="75">
        <v>249</v>
      </c>
      <c r="C60" t="s">
        <v>109</v>
      </c>
      <c r="D60" s="74">
        <v>811899.34</v>
      </c>
      <c r="E60" s="73">
        <f t="shared" si="0"/>
        <v>2.3207731654053421E-3</v>
      </c>
      <c r="F60" s="72">
        <f t="shared" si="1"/>
        <v>5805.1481358644396</v>
      </c>
    </row>
    <row r="61" spans="2:6" x14ac:dyDescent="0.3">
      <c r="B61" s="75">
        <v>270</v>
      </c>
      <c r="C61" t="s">
        <v>182</v>
      </c>
      <c r="D61" s="74">
        <v>38203528.090000004</v>
      </c>
      <c r="E61" s="73">
        <f t="shared" si="0"/>
        <v>0.10920285119960957</v>
      </c>
      <c r="F61" s="72">
        <f t="shared" si="1"/>
        <v>273158.41872110439</v>
      </c>
    </row>
    <row r="62" spans="2:6" x14ac:dyDescent="0.3">
      <c r="B62" s="75">
        <v>271</v>
      </c>
      <c r="C62" t="s">
        <v>165</v>
      </c>
      <c r="D62" s="74">
        <v>741671.76</v>
      </c>
      <c r="E62" s="73">
        <f t="shared" si="0"/>
        <v>2.1200311828643084E-3</v>
      </c>
      <c r="F62" s="72">
        <f t="shared" si="1"/>
        <v>5303.0150695618231</v>
      </c>
    </row>
    <row r="63" spans="2:6" x14ac:dyDescent="0.3">
      <c r="B63" s="75">
        <v>272</v>
      </c>
      <c r="C63" t="s">
        <v>94</v>
      </c>
      <c r="D63" s="74">
        <v>107113.39</v>
      </c>
      <c r="E63" s="73">
        <f t="shared" si="0"/>
        <v>3.0617820328268392E-4</v>
      </c>
      <c r="F63" s="72">
        <f t="shared" si="1"/>
        <v>765.86969055131976</v>
      </c>
    </row>
    <row r="64" spans="2:6" x14ac:dyDescent="0.3">
      <c r="B64" s="75">
        <v>275</v>
      </c>
      <c r="C64" t="s">
        <v>219</v>
      </c>
      <c r="D64" s="74">
        <v>387758.71</v>
      </c>
      <c r="E64" s="73">
        <f t="shared" si="0"/>
        <v>1.1083886443610019E-3</v>
      </c>
      <c r="F64" s="72">
        <f t="shared" si="1"/>
        <v>2772.5071836142893</v>
      </c>
    </row>
    <row r="65" spans="2:6" x14ac:dyDescent="0.3">
      <c r="B65" s="75">
        <v>277</v>
      </c>
      <c r="C65" t="s">
        <v>93</v>
      </c>
      <c r="D65" s="74">
        <v>207513.60000000001</v>
      </c>
      <c r="E65" s="73">
        <f t="shared" si="0"/>
        <v>5.931671213535634E-4</v>
      </c>
      <c r="F65" s="72">
        <f t="shared" si="1"/>
        <v>1483.739583045503</v>
      </c>
    </row>
    <row r="66" spans="2:6" x14ac:dyDescent="0.3">
      <c r="B66" s="75">
        <v>279</v>
      </c>
      <c r="C66" t="s">
        <v>31</v>
      </c>
      <c r="D66" s="74">
        <v>182325.5</v>
      </c>
      <c r="E66" s="73">
        <f t="shared" si="0"/>
        <v>5.2116821251401899E-4</v>
      </c>
      <c r="F66" s="72">
        <f t="shared" si="1"/>
        <v>1303.6425629383466</v>
      </c>
    </row>
    <row r="67" spans="2:6" x14ac:dyDescent="0.3">
      <c r="B67" s="75">
        <v>282</v>
      </c>
      <c r="C67" t="s">
        <v>29</v>
      </c>
      <c r="D67" s="74">
        <v>65689.240000000005</v>
      </c>
      <c r="E67" s="73">
        <f t="shared" si="0"/>
        <v>1.8776936737979272E-4</v>
      </c>
      <c r="F67" s="72">
        <f t="shared" si="1"/>
        <v>469.68355600874349</v>
      </c>
    </row>
    <row r="68" spans="2:6" x14ac:dyDescent="0.3">
      <c r="B68" s="75">
        <v>287</v>
      </c>
      <c r="C68" t="s">
        <v>148</v>
      </c>
      <c r="D68" s="74">
        <v>115044.34</v>
      </c>
      <c r="E68" s="73">
        <f t="shared" ref="E68:E131" si="2">D68/$D$254</f>
        <v>3.2884842239651091E-4</v>
      </c>
      <c r="F68" s="72">
        <f t="shared" ref="F68:F131" si="3">E68*2501385.41</f>
        <v>822.57664588414968</v>
      </c>
    </row>
    <row r="69" spans="2:6" x14ac:dyDescent="0.3">
      <c r="B69" s="75">
        <v>290</v>
      </c>
      <c r="C69" t="s">
        <v>168</v>
      </c>
      <c r="D69" s="74">
        <v>222093.12</v>
      </c>
      <c r="E69" s="73">
        <f t="shared" si="2"/>
        <v>6.348419412647244E-4</v>
      </c>
      <c r="F69" s="72">
        <f t="shared" si="3"/>
        <v>1587.9843695356587</v>
      </c>
    </row>
    <row r="70" spans="2:6" x14ac:dyDescent="0.3">
      <c r="B70" s="75">
        <v>293</v>
      </c>
      <c r="C70" t="s">
        <v>185</v>
      </c>
      <c r="D70" s="74">
        <v>2561081.5999999996</v>
      </c>
      <c r="E70" s="73">
        <f t="shared" si="2"/>
        <v>7.320722112784791E-3</v>
      </c>
      <c r="F70" s="72">
        <f t="shared" si="3"/>
        <v>18311.947483584252</v>
      </c>
    </row>
    <row r="71" spans="2:6" x14ac:dyDescent="0.3">
      <c r="B71" s="75">
        <v>294</v>
      </c>
      <c r="C71" t="s">
        <v>197</v>
      </c>
      <c r="D71" s="74">
        <v>655532.9</v>
      </c>
      <c r="E71" s="73">
        <f t="shared" si="2"/>
        <v>1.8738076118652144E-3</v>
      </c>
      <c r="F71" s="72">
        <f t="shared" si="3"/>
        <v>4687.1150214665904</v>
      </c>
    </row>
    <row r="72" spans="2:6" x14ac:dyDescent="0.3">
      <c r="B72" s="75">
        <v>296</v>
      </c>
      <c r="C72" t="s">
        <v>211</v>
      </c>
      <c r="D72" s="74">
        <v>776364.87999999989</v>
      </c>
      <c r="E72" s="73">
        <f t="shared" si="2"/>
        <v>2.2191997102339539E-3</v>
      </c>
      <c r="F72" s="72">
        <f t="shared" si="3"/>
        <v>5551.0737770554406</v>
      </c>
    </row>
    <row r="73" spans="2:6" x14ac:dyDescent="0.3">
      <c r="B73" s="75">
        <v>301</v>
      </c>
      <c r="C73" t="s">
        <v>213</v>
      </c>
      <c r="D73" s="74">
        <v>453442.93999999994</v>
      </c>
      <c r="E73" s="73">
        <f t="shared" si="2"/>
        <v>1.2961436909093983E-3</v>
      </c>
      <c r="F73" s="72">
        <f t="shared" si="3"/>
        <v>3242.1549177043189</v>
      </c>
    </row>
    <row r="74" spans="2:6" x14ac:dyDescent="0.3">
      <c r="B74" s="75">
        <v>321</v>
      </c>
      <c r="C74" t="s">
        <v>163</v>
      </c>
      <c r="D74" s="74">
        <v>432599.32</v>
      </c>
      <c r="E74" s="73">
        <f t="shared" si="2"/>
        <v>1.2365632582342025E-3</v>
      </c>
      <c r="F74" s="72">
        <f t="shared" si="3"/>
        <v>3093.1212926890967</v>
      </c>
    </row>
    <row r="75" spans="2:6" x14ac:dyDescent="0.3">
      <c r="B75" s="75">
        <v>324</v>
      </c>
      <c r="C75" t="s">
        <v>125</v>
      </c>
      <c r="D75" s="74">
        <v>4336580.6099999994</v>
      </c>
      <c r="E75" s="73">
        <f t="shared" si="2"/>
        <v>1.2395896157897024E-2</v>
      </c>
      <c r="F75" s="72">
        <f t="shared" si="3"/>
        <v>31006.913793238673</v>
      </c>
    </row>
    <row r="76" spans="2:6" x14ac:dyDescent="0.3">
      <c r="B76" s="75">
        <v>325</v>
      </c>
      <c r="C76" t="s">
        <v>247</v>
      </c>
      <c r="D76" s="74">
        <v>320694.27</v>
      </c>
      <c r="E76" s="73">
        <f t="shared" si="2"/>
        <v>9.1668833739322352E-4</v>
      </c>
      <c r="F76" s="72">
        <f t="shared" si="3"/>
        <v>2292.9908326725667</v>
      </c>
    </row>
    <row r="77" spans="2:6" x14ac:dyDescent="0.3">
      <c r="B77" s="75">
        <v>331</v>
      </c>
      <c r="C77" t="s">
        <v>222</v>
      </c>
      <c r="D77" s="74">
        <v>175919.58</v>
      </c>
      <c r="E77" s="73">
        <f t="shared" si="2"/>
        <v>5.0285721445884944E-4</v>
      </c>
      <c r="F77" s="72">
        <f t="shared" si="3"/>
        <v>1257.8396995606072</v>
      </c>
    </row>
    <row r="78" spans="2:6" x14ac:dyDescent="0.3">
      <c r="B78" s="75">
        <v>335</v>
      </c>
      <c r="C78" t="s">
        <v>205</v>
      </c>
      <c r="D78" s="74">
        <v>12552604.869999999</v>
      </c>
      <c r="E78" s="73">
        <f t="shared" si="2"/>
        <v>3.5880985613601327E-2</v>
      </c>
      <c r="F78" s="72">
        <f t="shared" si="3"/>
        <v>89752.173910282261</v>
      </c>
    </row>
    <row r="79" spans="2:6" x14ac:dyDescent="0.3">
      <c r="B79" s="75">
        <v>346</v>
      </c>
      <c r="C79" t="s">
        <v>216</v>
      </c>
      <c r="D79" s="74">
        <v>166119.18000000002</v>
      </c>
      <c r="E79" s="73">
        <f t="shared" si="2"/>
        <v>4.7484326715075277E-4</v>
      </c>
      <c r="F79" s="72">
        <f t="shared" si="3"/>
        <v>1187.7660204876254</v>
      </c>
    </row>
    <row r="80" spans="2:6" x14ac:dyDescent="0.3">
      <c r="B80" s="75">
        <v>357</v>
      </c>
      <c r="C80" t="s">
        <v>158</v>
      </c>
      <c r="D80" s="74">
        <v>11788888.539999999</v>
      </c>
      <c r="E80" s="73">
        <f t="shared" si="2"/>
        <v>3.3697941143278377E-2</v>
      </c>
      <c r="F80" s="72">
        <f t="shared" si="3"/>
        <v>84291.538322835258</v>
      </c>
    </row>
    <row r="81" spans="2:6" x14ac:dyDescent="0.3">
      <c r="B81" s="75">
        <v>358</v>
      </c>
      <c r="C81" t="s">
        <v>37</v>
      </c>
      <c r="D81" s="74">
        <v>226488.02999999997</v>
      </c>
      <c r="E81" s="73">
        <f t="shared" si="2"/>
        <v>6.4740456903132854E-4</v>
      </c>
      <c r="F81" s="72">
        <f t="shared" si="3"/>
        <v>1619.4083433423032</v>
      </c>
    </row>
    <row r="82" spans="2:6" x14ac:dyDescent="0.3">
      <c r="B82" s="75">
        <v>361</v>
      </c>
      <c r="C82" t="s">
        <v>65</v>
      </c>
      <c r="D82" s="74">
        <v>1043952.8999999999</v>
      </c>
      <c r="E82" s="73">
        <f t="shared" si="2"/>
        <v>2.9840865202170092E-3</v>
      </c>
      <c r="F82" s="72">
        <f t="shared" si="3"/>
        <v>7464.3504838484969</v>
      </c>
    </row>
    <row r="83" spans="2:6" x14ac:dyDescent="0.3">
      <c r="B83" s="75">
        <v>369</v>
      </c>
      <c r="C83" t="s">
        <v>111</v>
      </c>
      <c r="D83" s="74">
        <v>448718.25</v>
      </c>
      <c r="E83" s="73">
        <f t="shared" si="2"/>
        <v>1.2826384037061117E-3</v>
      </c>
      <c r="F83" s="72">
        <f t="shared" si="3"/>
        <v>3208.3729893361578</v>
      </c>
    </row>
    <row r="84" spans="2:6" x14ac:dyDescent="0.3">
      <c r="B84" s="75">
        <v>372</v>
      </c>
      <c r="C84" t="s">
        <v>53</v>
      </c>
      <c r="D84" s="74">
        <v>119428.68</v>
      </c>
      <c r="E84" s="73">
        <f t="shared" si="2"/>
        <v>3.4138083635316377E-4</v>
      </c>
      <c r="F84" s="72">
        <f t="shared" si="3"/>
        <v>853.92504330740155</v>
      </c>
    </row>
    <row r="85" spans="2:6" x14ac:dyDescent="0.3">
      <c r="B85" s="75">
        <v>375</v>
      </c>
      <c r="C85" t="s">
        <v>496</v>
      </c>
      <c r="D85" s="74">
        <v>256512.41</v>
      </c>
      <c r="E85" s="73">
        <f t="shared" si="2"/>
        <v>7.3322773944052349E-4</v>
      </c>
      <c r="F85" s="72">
        <f t="shared" si="3"/>
        <v>1834.0851696438071</v>
      </c>
    </row>
    <row r="86" spans="2:6" x14ac:dyDescent="0.3">
      <c r="B86" s="75">
        <v>376</v>
      </c>
      <c r="C86" t="s">
        <v>233</v>
      </c>
      <c r="D86" s="74">
        <v>403835.88</v>
      </c>
      <c r="E86" s="73">
        <f t="shared" si="2"/>
        <v>1.1543444209867839E-3</v>
      </c>
      <c r="F86" s="72">
        <f t="shared" si="3"/>
        <v>2887.4602927712394</v>
      </c>
    </row>
    <row r="87" spans="2:6" x14ac:dyDescent="0.3">
      <c r="B87" s="75">
        <v>382</v>
      </c>
      <c r="C87" t="s">
        <v>77</v>
      </c>
      <c r="D87" s="74">
        <v>99480.41</v>
      </c>
      <c r="E87" s="73">
        <f t="shared" si="2"/>
        <v>2.8435971633074768E-4</v>
      </c>
      <c r="F87" s="72">
        <f t="shared" si="3"/>
        <v>711.29324562147099</v>
      </c>
    </row>
    <row r="88" spans="2:6" x14ac:dyDescent="0.3">
      <c r="B88" s="75">
        <v>389</v>
      </c>
      <c r="C88" t="s">
        <v>99</v>
      </c>
      <c r="D88" s="74">
        <v>636797.41</v>
      </c>
      <c r="E88" s="73">
        <f t="shared" si="2"/>
        <v>1.8202531620824124E-3</v>
      </c>
      <c r="F88" s="72">
        <f t="shared" si="3"/>
        <v>4553.1547021393117</v>
      </c>
    </row>
    <row r="89" spans="2:6" x14ac:dyDescent="0.3">
      <c r="B89" s="75">
        <v>394</v>
      </c>
      <c r="C89" t="s">
        <v>245</v>
      </c>
      <c r="D89" s="74">
        <v>405516.68000000005</v>
      </c>
      <c r="E89" s="73">
        <f t="shared" si="2"/>
        <v>1.159148902705433E-3</v>
      </c>
      <c r="F89" s="72">
        <f t="shared" si="3"/>
        <v>2899.4781532448796</v>
      </c>
    </row>
    <row r="90" spans="2:6" x14ac:dyDescent="0.3">
      <c r="B90" s="75">
        <v>404</v>
      </c>
      <c r="C90" t="s">
        <v>202</v>
      </c>
      <c r="D90" s="74">
        <v>342076.88</v>
      </c>
      <c r="E90" s="73">
        <f t="shared" si="2"/>
        <v>9.7780944569998479E-4</v>
      </c>
      <c r="F90" s="72">
        <f t="shared" si="3"/>
        <v>2445.8782812341292</v>
      </c>
    </row>
    <row r="91" spans="2:6" x14ac:dyDescent="0.3">
      <c r="B91" s="75">
        <v>413</v>
      </c>
      <c r="C91" t="s">
        <v>145</v>
      </c>
      <c r="D91" s="74">
        <v>71271.58</v>
      </c>
      <c r="E91" s="73">
        <f t="shared" si="2"/>
        <v>2.0372620369421668E-4</v>
      </c>
      <c r="F91" s="72">
        <f t="shared" si="3"/>
        <v>509.59775355540171</v>
      </c>
    </row>
    <row r="92" spans="2:6" x14ac:dyDescent="0.3">
      <c r="B92" s="75">
        <v>414</v>
      </c>
      <c r="C92" t="s">
        <v>126</v>
      </c>
      <c r="D92" s="74">
        <v>216767.06</v>
      </c>
      <c r="E92" s="73">
        <f t="shared" si="2"/>
        <v>6.1961766835752041E-4</v>
      </c>
      <c r="F92" s="72">
        <f t="shared" si="3"/>
        <v>1549.9025954077204</v>
      </c>
    </row>
    <row r="93" spans="2:6" x14ac:dyDescent="0.3">
      <c r="B93" s="75">
        <v>416</v>
      </c>
      <c r="C93" t="s">
        <v>49</v>
      </c>
      <c r="D93" s="74">
        <v>87493.47</v>
      </c>
      <c r="E93" s="73">
        <f t="shared" si="2"/>
        <v>2.5009565511433641E-4</v>
      </c>
      <c r="F93" s="72">
        <f t="shared" si="3"/>
        <v>625.58562280739295</v>
      </c>
    </row>
    <row r="94" spans="2:6" x14ac:dyDescent="0.3">
      <c r="B94" s="75">
        <v>420</v>
      </c>
      <c r="C94" t="s">
        <v>170</v>
      </c>
      <c r="D94" s="74">
        <v>372195.23</v>
      </c>
      <c r="E94" s="73">
        <f t="shared" si="2"/>
        <v>1.0639012245974597E-3</v>
      </c>
      <c r="F94" s="72">
        <f t="shared" si="3"/>
        <v>2661.2270008892187</v>
      </c>
    </row>
    <row r="95" spans="2:6" x14ac:dyDescent="0.3">
      <c r="B95" s="75">
        <v>426</v>
      </c>
      <c r="C95" t="s">
        <v>82</v>
      </c>
      <c r="D95" s="74">
        <v>186430.85</v>
      </c>
      <c r="E95" s="73">
        <f t="shared" si="2"/>
        <v>5.3290314767802198E-4</v>
      </c>
      <c r="F95" s="72">
        <f t="shared" si="3"/>
        <v>1332.9961585448796</v>
      </c>
    </row>
    <row r="96" spans="2:6" x14ac:dyDescent="0.3">
      <c r="B96" s="75">
        <v>427</v>
      </c>
      <c r="C96" t="s">
        <v>32</v>
      </c>
      <c r="D96" s="74">
        <v>203957.54</v>
      </c>
      <c r="E96" s="73">
        <f t="shared" si="2"/>
        <v>5.8300230384974408E-4</v>
      </c>
      <c r="F96" s="72">
        <f t="shared" si="3"/>
        <v>1458.3134568461367</v>
      </c>
    </row>
    <row r="97" spans="2:6" x14ac:dyDescent="0.3">
      <c r="B97" s="75">
        <v>429</v>
      </c>
      <c r="C97" t="s">
        <v>61</v>
      </c>
      <c r="D97" s="74">
        <v>1270129.7999999998</v>
      </c>
      <c r="E97" s="73">
        <f t="shared" si="2"/>
        <v>3.6306017398926001E-3</v>
      </c>
      <c r="F97" s="72">
        <f t="shared" si="3"/>
        <v>9081.5342216879653</v>
      </c>
    </row>
    <row r="98" spans="2:6" x14ac:dyDescent="0.3">
      <c r="B98" s="75">
        <v>430</v>
      </c>
      <c r="C98" t="s">
        <v>235</v>
      </c>
      <c r="D98" s="74">
        <v>1798340.04</v>
      </c>
      <c r="E98" s="73">
        <f t="shared" si="2"/>
        <v>5.1404639731644193E-3</v>
      </c>
      <c r="F98" s="72">
        <f t="shared" si="3"/>
        <v>12858.281583104112</v>
      </c>
    </row>
    <row r="99" spans="2:6" x14ac:dyDescent="0.3">
      <c r="B99" s="75">
        <v>434</v>
      </c>
      <c r="C99" t="s">
        <v>80</v>
      </c>
      <c r="D99" s="74">
        <v>139116.31</v>
      </c>
      <c r="E99" s="73">
        <f t="shared" si="2"/>
        <v>3.9765693012906115E-4</v>
      </c>
      <c r="F99" s="72">
        <f t="shared" si="3"/>
        <v>994.69324321022305</v>
      </c>
    </row>
    <row r="100" spans="2:6" x14ac:dyDescent="0.3">
      <c r="B100" s="75">
        <v>437</v>
      </c>
      <c r="C100" t="s">
        <v>188</v>
      </c>
      <c r="D100" s="74">
        <v>249176.09</v>
      </c>
      <c r="E100" s="73">
        <f t="shared" si="2"/>
        <v>7.1225724008178951E-4</v>
      </c>
      <c r="F100" s="72">
        <f t="shared" si="3"/>
        <v>1781.6298685074555</v>
      </c>
    </row>
    <row r="101" spans="2:6" x14ac:dyDescent="0.3">
      <c r="B101" s="75">
        <v>441</v>
      </c>
      <c r="C101" t="s">
        <v>177</v>
      </c>
      <c r="D101" s="74">
        <v>15600430.290000001</v>
      </c>
      <c r="E101" s="73">
        <f t="shared" si="2"/>
        <v>4.4593040297099741E-2</v>
      </c>
      <c r="F101" s="72">
        <f t="shared" si="3"/>
        <v>111544.38038670736</v>
      </c>
    </row>
    <row r="102" spans="2:6" x14ac:dyDescent="0.3">
      <c r="B102" s="75">
        <v>443</v>
      </c>
      <c r="C102" t="s">
        <v>95</v>
      </c>
      <c r="D102" s="74">
        <v>15828.58</v>
      </c>
      <c r="E102" s="73">
        <f t="shared" si="2"/>
        <v>4.5245194694297561E-5</v>
      </c>
      <c r="F102" s="72">
        <f t="shared" si="3"/>
        <v>113.17566988092534</v>
      </c>
    </row>
    <row r="103" spans="2:6" x14ac:dyDescent="0.3">
      <c r="B103" s="75">
        <v>502</v>
      </c>
      <c r="C103" t="s">
        <v>212</v>
      </c>
      <c r="D103" s="74">
        <v>452533.3</v>
      </c>
      <c r="E103" s="73">
        <f t="shared" si="2"/>
        <v>1.2935435310149721E-3</v>
      </c>
      <c r="F103" s="72">
        <f t="shared" si="3"/>
        <v>3235.6509156807338</v>
      </c>
    </row>
    <row r="104" spans="2:6" x14ac:dyDescent="0.3">
      <c r="B104" s="75">
        <v>503</v>
      </c>
      <c r="C104" t="s">
        <v>140</v>
      </c>
      <c r="D104" s="74">
        <v>192767.99</v>
      </c>
      <c r="E104" s="73">
        <f t="shared" si="2"/>
        <v>5.5101754158480456E-4</v>
      </c>
      <c r="F104" s="72">
        <f t="shared" si="3"/>
        <v>1378.3072391742985</v>
      </c>
    </row>
    <row r="105" spans="2:6" x14ac:dyDescent="0.3">
      <c r="B105" s="75">
        <v>508</v>
      </c>
      <c r="C105" t="s">
        <v>54</v>
      </c>
      <c r="D105" s="74">
        <v>98187.71</v>
      </c>
      <c r="E105" s="73">
        <f t="shared" si="2"/>
        <v>2.8066459881664863E-4</v>
      </c>
      <c r="F105" s="72">
        <f t="shared" si="3"/>
        <v>702.05033258346816</v>
      </c>
    </row>
    <row r="106" spans="2:6" x14ac:dyDescent="0.3">
      <c r="B106" s="75">
        <v>510</v>
      </c>
      <c r="C106" t="s">
        <v>210</v>
      </c>
      <c r="D106" s="74">
        <v>365075.73</v>
      </c>
      <c r="E106" s="73">
        <f t="shared" si="2"/>
        <v>1.0435504942333934E-3</v>
      </c>
      <c r="F106" s="72">
        <f t="shared" si="3"/>
        <v>2610.3219808736994</v>
      </c>
    </row>
    <row r="107" spans="2:6" x14ac:dyDescent="0.3">
      <c r="B107" s="75">
        <v>512</v>
      </c>
      <c r="C107" t="s">
        <v>227</v>
      </c>
      <c r="D107" s="74">
        <v>276082.86</v>
      </c>
      <c r="E107" s="73">
        <f t="shared" si="2"/>
        <v>7.8916888011802049E-4</v>
      </c>
      <c r="F107" s="72">
        <f t="shared" si="3"/>
        <v>1974.0155227532557</v>
      </c>
    </row>
    <row r="108" spans="2:6" x14ac:dyDescent="0.3">
      <c r="B108" s="75">
        <v>516</v>
      </c>
      <c r="C108" t="s">
        <v>128</v>
      </c>
      <c r="D108" s="74">
        <v>153726.54</v>
      </c>
      <c r="E108" s="73">
        <f t="shared" si="2"/>
        <v>4.3941953302069564E-4</v>
      </c>
      <c r="F108" s="72">
        <f t="shared" si="3"/>
        <v>1099.1576087669814</v>
      </c>
    </row>
    <row r="109" spans="2:6" x14ac:dyDescent="0.3">
      <c r="B109" s="75">
        <v>521</v>
      </c>
      <c r="C109" t="s">
        <v>18</v>
      </c>
      <c r="D109" s="74">
        <v>380449.24</v>
      </c>
      <c r="E109" s="73">
        <f t="shared" si="2"/>
        <v>1.0874948943681328E-3</v>
      </c>
      <c r="F109" s="72">
        <f t="shared" si="3"/>
        <v>2720.2438622219388</v>
      </c>
    </row>
    <row r="110" spans="2:6" x14ac:dyDescent="0.3">
      <c r="B110" s="75">
        <v>522</v>
      </c>
      <c r="C110" t="s">
        <v>19</v>
      </c>
      <c r="D110" s="74">
        <v>129878.25</v>
      </c>
      <c r="E110" s="73">
        <f t="shared" si="2"/>
        <v>3.7125040324556292E-4</v>
      </c>
      <c r="F110" s="72">
        <f t="shared" si="3"/>
        <v>928.64034213506773</v>
      </c>
    </row>
    <row r="111" spans="2:6" x14ac:dyDescent="0.3">
      <c r="B111" s="75">
        <v>523</v>
      </c>
      <c r="C111" t="s">
        <v>149</v>
      </c>
      <c r="D111" s="74">
        <v>363291.93</v>
      </c>
      <c r="E111" s="73">
        <f t="shared" si="2"/>
        <v>1.0384515922285589E-3</v>
      </c>
      <c r="F111" s="72">
        <f t="shared" si="3"/>
        <v>2597.5676617917866</v>
      </c>
    </row>
    <row r="112" spans="2:6" x14ac:dyDescent="0.3">
      <c r="B112" s="75">
        <v>524</v>
      </c>
      <c r="C112" t="s">
        <v>497</v>
      </c>
      <c r="D112" s="74">
        <v>329691.17000000004</v>
      </c>
      <c r="E112" s="73">
        <f t="shared" si="2"/>
        <v>9.4240552062413419E-4</v>
      </c>
      <c r="F112" s="72">
        <f t="shared" si="3"/>
        <v>2357.3194195926635</v>
      </c>
    </row>
    <row r="113" spans="2:6" x14ac:dyDescent="0.3">
      <c r="B113" s="75">
        <v>527</v>
      </c>
      <c r="C113" t="s">
        <v>98</v>
      </c>
      <c r="D113" s="74">
        <v>135350.22</v>
      </c>
      <c r="E113" s="73">
        <f t="shared" si="2"/>
        <v>3.8689175250186734E-4</v>
      </c>
      <c r="F113" s="72">
        <f t="shared" si="3"/>
        <v>967.76538495750208</v>
      </c>
    </row>
    <row r="114" spans="2:6" x14ac:dyDescent="0.3">
      <c r="B114" s="75">
        <v>531</v>
      </c>
      <c r="C114" t="s">
        <v>44</v>
      </c>
      <c r="D114" s="74">
        <v>622571.69000000006</v>
      </c>
      <c r="E114" s="73">
        <f t="shared" si="2"/>
        <v>1.7795896615620524E-3</v>
      </c>
      <c r="F114" s="72">
        <f t="shared" si="3"/>
        <v>4451.4396152181562</v>
      </c>
    </row>
    <row r="115" spans="2:6" x14ac:dyDescent="0.3">
      <c r="B115" s="75">
        <v>537</v>
      </c>
      <c r="C115" t="s">
        <v>55</v>
      </c>
      <c r="D115" s="74">
        <v>9233.09</v>
      </c>
      <c r="E115" s="73">
        <f t="shared" si="2"/>
        <v>2.6392320390077435E-5</v>
      </c>
      <c r="F115" s="72">
        <f t="shared" si="3"/>
        <v>66.017365159785214</v>
      </c>
    </row>
    <row r="116" spans="2:6" x14ac:dyDescent="0.3">
      <c r="B116" s="75">
        <v>543</v>
      </c>
      <c r="C116" t="s">
        <v>85</v>
      </c>
      <c r="D116" s="74">
        <v>86208</v>
      </c>
      <c r="E116" s="73">
        <f t="shared" si="2"/>
        <v>2.4642120418925793E-4</v>
      </c>
      <c r="F116" s="72">
        <f t="shared" si="3"/>
        <v>616.39440487364072</v>
      </c>
    </row>
    <row r="117" spans="2:6" x14ac:dyDescent="0.3">
      <c r="B117" s="75">
        <v>545</v>
      </c>
      <c r="C117" t="s">
        <v>97</v>
      </c>
      <c r="D117" s="74">
        <v>8210.99</v>
      </c>
      <c r="E117" s="73">
        <f t="shared" si="2"/>
        <v>2.3470699278326315E-5</v>
      </c>
      <c r="F117" s="72">
        <f t="shared" si="3"/>
        <v>58.709264737302973</v>
      </c>
    </row>
    <row r="118" spans="2:6" x14ac:dyDescent="0.3">
      <c r="B118" s="75">
        <v>547</v>
      </c>
      <c r="C118" t="s">
        <v>43</v>
      </c>
      <c r="D118" s="74">
        <v>176613.82</v>
      </c>
      <c r="E118" s="73">
        <f t="shared" si="2"/>
        <v>5.048416643567285E-4</v>
      </c>
      <c r="F118" s="72">
        <f t="shared" si="3"/>
        <v>1262.8035735820379</v>
      </c>
    </row>
    <row r="119" spans="2:6" x14ac:dyDescent="0.3">
      <c r="B119" s="75">
        <v>550</v>
      </c>
      <c r="C119" t="s">
        <v>108</v>
      </c>
      <c r="D119" s="74">
        <v>464269.75</v>
      </c>
      <c r="E119" s="73">
        <f t="shared" si="2"/>
        <v>1.3270915792460761E-3</v>
      </c>
      <c r="F119" s="72">
        <f t="shared" si="3"/>
        <v>3319.5675140599938</v>
      </c>
    </row>
    <row r="120" spans="2:6" x14ac:dyDescent="0.3">
      <c r="B120" s="75">
        <v>551</v>
      </c>
      <c r="C120" t="s">
        <v>114</v>
      </c>
      <c r="D120" s="74">
        <v>198834.28</v>
      </c>
      <c r="E120" s="73">
        <f t="shared" si="2"/>
        <v>5.6835772447689408E-4</v>
      </c>
      <c r="F120" s="72">
        <f t="shared" si="3"/>
        <v>1421.6817196673028</v>
      </c>
    </row>
    <row r="121" spans="2:6" x14ac:dyDescent="0.3">
      <c r="B121" s="75">
        <v>552</v>
      </c>
      <c r="C121" t="s">
        <v>123</v>
      </c>
      <c r="D121" s="74">
        <v>157444.06</v>
      </c>
      <c r="E121" s="73">
        <f t="shared" si="2"/>
        <v>4.5004587576148123E-4</v>
      </c>
      <c r="F121" s="72">
        <f t="shared" si="3"/>
        <v>1125.7381874604418</v>
      </c>
    </row>
    <row r="122" spans="2:6" x14ac:dyDescent="0.3">
      <c r="B122" s="75">
        <v>555</v>
      </c>
      <c r="C122" t="s">
        <v>101</v>
      </c>
      <c r="D122" s="74">
        <v>581416.74</v>
      </c>
      <c r="E122" s="73">
        <f t="shared" si="2"/>
        <v>1.6619503202323761E-3</v>
      </c>
      <c r="F122" s="72">
        <f t="shared" si="3"/>
        <v>4157.1782831740938</v>
      </c>
    </row>
    <row r="123" spans="2:6" x14ac:dyDescent="0.3">
      <c r="B123" s="75">
        <v>556</v>
      </c>
      <c r="C123" t="s">
        <v>146</v>
      </c>
      <c r="D123" s="74">
        <v>333011.94</v>
      </c>
      <c r="E123" s="73">
        <f t="shared" si="2"/>
        <v>9.5189777357322885E-4</v>
      </c>
      <c r="F123" s="72">
        <f t="shared" si="3"/>
        <v>2381.0632026275584</v>
      </c>
    </row>
    <row r="124" spans="2:6" x14ac:dyDescent="0.3">
      <c r="B124" s="75">
        <v>558</v>
      </c>
      <c r="C124" t="s">
        <v>215</v>
      </c>
      <c r="D124" s="74">
        <v>566834.79</v>
      </c>
      <c r="E124" s="73">
        <f t="shared" si="2"/>
        <v>1.6202685542892209E-3</v>
      </c>
      <c r="F124" s="72">
        <f t="shared" si="3"/>
        <v>4052.9161219808502</v>
      </c>
    </row>
    <row r="125" spans="2:6" x14ac:dyDescent="0.3">
      <c r="B125" s="75">
        <v>562</v>
      </c>
      <c r="C125" t="s">
        <v>191</v>
      </c>
      <c r="D125" s="74">
        <v>46703.15</v>
      </c>
      <c r="E125" s="73">
        <f t="shared" si="2"/>
        <v>1.3349859018225155E-4</v>
      </c>
      <c r="F125" s="72">
        <f t="shared" si="3"/>
        <v>333.93142573745331</v>
      </c>
    </row>
    <row r="126" spans="2:6" x14ac:dyDescent="0.3">
      <c r="B126" s="75">
        <v>565</v>
      </c>
      <c r="C126" t="s">
        <v>195</v>
      </c>
      <c r="D126" s="74">
        <v>359510.01</v>
      </c>
      <c r="E126" s="73">
        <f t="shared" si="2"/>
        <v>1.0276411653476725E-3</v>
      </c>
      <c r="F126" s="72">
        <f t="shared" si="3"/>
        <v>2570.5266177160656</v>
      </c>
    </row>
    <row r="127" spans="2:6" x14ac:dyDescent="0.3">
      <c r="B127" s="75">
        <v>567</v>
      </c>
      <c r="C127" t="s">
        <v>138</v>
      </c>
      <c r="D127" s="74">
        <v>218617.78</v>
      </c>
      <c r="E127" s="73">
        <f t="shared" si="2"/>
        <v>6.2490785779489454E-4</v>
      </c>
      <c r="F127" s="72">
        <f t="shared" si="3"/>
        <v>1563.135398082504</v>
      </c>
    </row>
    <row r="128" spans="2:6" x14ac:dyDescent="0.3">
      <c r="B128" s="75">
        <v>600</v>
      </c>
      <c r="C128" t="s">
        <v>21</v>
      </c>
      <c r="D128" s="74">
        <v>327027.7</v>
      </c>
      <c r="E128" s="73">
        <f t="shared" si="2"/>
        <v>9.3479212645280465E-4</v>
      </c>
      <c r="F128" s="72">
        <f t="shared" si="3"/>
        <v>2338.2753864919209</v>
      </c>
    </row>
    <row r="129" spans="2:6" x14ac:dyDescent="0.3">
      <c r="B129" s="75">
        <v>601</v>
      </c>
      <c r="C129" t="s">
        <v>119</v>
      </c>
      <c r="D129" s="74">
        <v>2843664.39</v>
      </c>
      <c r="E129" s="73">
        <f t="shared" si="2"/>
        <v>8.1284707137842388E-3</v>
      </c>
      <c r="F129" s="72">
        <f t="shared" si="3"/>
        <v>20332.438049072181</v>
      </c>
    </row>
    <row r="130" spans="2:6" x14ac:dyDescent="0.3">
      <c r="B130" s="75">
        <v>603</v>
      </c>
      <c r="C130" t="s">
        <v>198</v>
      </c>
      <c r="D130" s="74">
        <v>87352.79</v>
      </c>
      <c r="E130" s="73">
        <f t="shared" si="2"/>
        <v>2.4969352845549561E-4</v>
      </c>
      <c r="F130" s="72">
        <f t="shared" si="3"/>
        <v>624.57974904999662</v>
      </c>
    </row>
    <row r="131" spans="2:6" x14ac:dyDescent="0.3">
      <c r="B131" s="75">
        <v>604</v>
      </c>
      <c r="C131" t="s">
        <v>244</v>
      </c>
      <c r="D131" s="74">
        <v>221320.71</v>
      </c>
      <c r="E131" s="73">
        <f t="shared" si="2"/>
        <v>6.3263404637877612E-4</v>
      </c>
      <c r="F131" s="72">
        <f t="shared" si="3"/>
        <v>1582.4615734811341</v>
      </c>
    </row>
    <row r="132" spans="2:6" x14ac:dyDescent="0.3">
      <c r="B132" s="75">
        <v>605</v>
      </c>
      <c r="C132" t="s">
        <v>122</v>
      </c>
      <c r="D132" s="74">
        <v>9297.0300000000007</v>
      </c>
      <c r="E132" s="73">
        <f t="shared" ref="E132:E195" si="4">D132/$D$254</f>
        <v>2.6575089643462984E-5</v>
      </c>
      <c r="F132" s="72">
        <f t="shared" ref="F132:F195" si="5">E132*2501385.41</f>
        <v>66.474541503600406</v>
      </c>
    </row>
    <row r="133" spans="2:6" x14ac:dyDescent="0.3">
      <c r="B133" s="75">
        <v>607</v>
      </c>
      <c r="C133" t="s">
        <v>116</v>
      </c>
      <c r="D133" s="74">
        <v>13913.45</v>
      </c>
      <c r="E133" s="73">
        <f t="shared" si="4"/>
        <v>3.9770892532329145E-5</v>
      </c>
      <c r="F133" s="72">
        <f t="shared" si="5"/>
        <v>99.482330323046085</v>
      </c>
    </row>
    <row r="134" spans="2:6" x14ac:dyDescent="0.3">
      <c r="B134" s="75">
        <v>610</v>
      </c>
      <c r="C134" t="s">
        <v>156</v>
      </c>
      <c r="D134" s="74">
        <v>39795.599999999999</v>
      </c>
      <c r="E134" s="73">
        <f t="shared" si="4"/>
        <v>1.1375370816437028E-4</v>
      </c>
      <c r="F134" s="72">
        <f t="shared" si="5"/>
        <v>284.54186593575372</v>
      </c>
    </row>
    <row r="135" spans="2:6" x14ac:dyDescent="0.3">
      <c r="B135" s="75">
        <v>611</v>
      </c>
      <c r="C135" t="s">
        <v>51</v>
      </c>
      <c r="D135" s="74">
        <v>23816.77</v>
      </c>
      <c r="E135" s="73">
        <f t="shared" si="4"/>
        <v>6.8079031450661109E-5</v>
      </c>
      <c r="F135" s="72">
        <f t="shared" si="5"/>
        <v>170.29189599761483</v>
      </c>
    </row>
    <row r="136" spans="2:6" x14ac:dyDescent="0.3">
      <c r="B136" s="75">
        <v>612</v>
      </c>
      <c r="C136" t="s">
        <v>214</v>
      </c>
      <c r="D136" s="74">
        <v>328679.75</v>
      </c>
      <c r="E136" s="73">
        <f t="shared" si="4"/>
        <v>9.3951442775176599E-4</v>
      </c>
      <c r="F136" s="72">
        <f t="shared" si="5"/>
        <v>2350.0876820627668</v>
      </c>
    </row>
    <row r="137" spans="2:6" x14ac:dyDescent="0.3">
      <c r="B137" s="75">
        <v>613</v>
      </c>
      <c r="C137" t="s">
        <v>142</v>
      </c>
      <c r="D137" s="74">
        <v>118450.49</v>
      </c>
      <c r="E137" s="73">
        <f t="shared" si="4"/>
        <v>3.3858472975370794E-4</v>
      </c>
      <c r="F137" s="72">
        <f t="shared" si="5"/>
        <v>846.93090305471799</v>
      </c>
    </row>
    <row r="138" spans="2:6" x14ac:dyDescent="0.3">
      <c r="B138" s="75">
        <v>616</v>
      </c>
      <c r="C138" t="s">
        <v>183</v>
      </c>
      <c r="D138" s="74">
        <v>223457.03</v>
      </c>
      <c r="E138" s="73">
        <f t="shared" si="4"/>
        <v>6.3874060895920484E-4</v>
      </c>
      <c r="F138" s="72">
        <f t="shared" si="5"/>
        <v>1597.7364400250704</v>
      </c>
    </row>
    <row r="139" spans="2:6" x14ac:dyDescent="0.3">
      <c r="B139" s="75">
        <v>618</v>
      </c>
      <c r="C139" t="s">
        <v>33</v>
      </c>
      <c r="D139" s="74">
        <v>17634.439999999999</v>
      </c>
      <c r="E139" s="73">
        <f t="shared" si="4"/>
        <v>5.0407154092464937E-5</v>
      </c>
      <c r="F139" s="72">
        <f t="shared" si="5"/>
        <v>126.08771980651359</v>
      </c>
    </row>
    <row r="140" spans="2:6" x14ac:dyDescent="0.3">
      <c r="B140" s="75">
        <v>620</v>
      </c>
      <c r="C140" t="s">
        <v>40</v>
      </c>
      <c r="D140" s="74">
        <v>127287.86</v>
      </c>
      <c r="E140" s="73">
        <f t="shared" si="4"/>
        <v>3.6384590455495634E-4</v>
      </c>
      <c r="F140" s="72">
        <f t="shared" si="5"/>
        <v>910.11883714202042</v>
      </c>
    </row>
    <row r="141" spans="2:6" x14ac:dyDescent="0.3">
      <c r="B141" s="75">
        <v>622</v>
      </c>
      <c r="C141" t="s">
        <v>59</v>
      </c>
      <c r="D141" s="74">
        <v>106213.48</v>
      </c>
      <c r="E141" s="73">
        <f t="shared" si="4"/>
        <v>3.0360585610072918E-4</v>
      </c>
      <c r="F141" s="72">
        <f t="shared" si="5"/>
        <v>759.43525884092355</v>
      </c>
    </row>
    <row r="142" spans="2:6" x14ac:dyDescent="0.3">
      <c r="B142" s="75">
        <v>623</v>
      </c>
      <c r="C142" t="s">
        <v>86</v>
      </c>
      <c r="D142" s="74">
        <v>81786.11</v>
      </c>
      <c r="E142" s="73">
        <f t="shared" si="4"/>
        <v>2.3378145545836941E-4</v>
      </c>
      <c r="F142" s="72">
        <f t="shared" si="5"/>
        <v>584.7775218121302</v>
      </c>
    </row>
    <row r="143" spans="2:6" x14ac:dyDescent="0.3">
      <c r="B143" s="75">
        <v>626</v>
      </c>
      <c r="C143" t="s">
        <v>155</v>
      </c>
      <c r="D143" s="74">
        <v>18629.490000000002</v>
      </c>
      <c r="E143" s="73">
        <f t="shared" si="4"/>
        <v>5.3251454148475075E-5</v>
      </c>
      <c r="F143" s="72">
        <f t="shared" si="5"/>
        <v>133.20241046827954</v>
      </c>
    </row>
    <row r="144" spans="2:6" x14ac:dyDescent="0.3">
      <c r="B144" s="75">
        <v>627</v>
      </c>
      <c r="C144" t="s">
        <v>169</v>
      </c>
      <c r="D144" s="74">
        <v>77264.61</v>
      </c>
      <c r="E144" s="73">
        <f t="shared" si="4"/>
        <v>2.2085697658469494E-4</v>
      </c>
      <c r="F144" s="72">
        <f t="shared" si="5"/>
        <v>552.44841892566762</v>
      </c>
    </row>
    <row r="145" spans="2:6" x14ac:dyDescent="0.3">
      <c r="B145" s="75">
        <v>629</v>
      </c>
      <c r="C145" t="s">
        <v>58</v>
      </c>
      <c r="D145" s="74">
        <v>178172.87</v>
      </c>
      <c r="E145" s="73">
        <f t="shared" si="4"/>
        <v>5.0929812986330863E-4</v>
      </c>
      <c r="F145" s="72">
        <f t="shared" si="5"/>
        <v>1273.9509113803656</v>
      </c>
    </row>
    <row r="146" spans="2:6" x14ac:dyDescent="0.3">
      <c r="B146" s="75">
        <v>630</v>
      </c>
      <c r="C146" t="s">
        <v>164</v>
      </c>
      <c r="D146" s="74">
        <v>283041.32</v>
      </c>
      <c r="E146" s="73">
        <f t="shared" si="4"/>
        <v>8.0905928579386014E-4</v>
      </c>
      <c r="F146" s="72">
        <f t="shared" si="5"/>
        <v>2023.7690933097822</v>
      </c>
    </row>
    <row r="147" spans="2:6" x14ac:dyDescent="0.3">
      <c r="B147" s="75">
        <v>634</v>
      </c>
      <c r="C147" t="s">
        <v>498</v>
      </c>
      <c r="D147" s="74">
        <v>642243.07999999996</v>
      </c>
      <c r="E147" s="73">
        <f t="shared" si="4"/>
        <v>1.835819334120011E-3</v>
      </c>
      <c r="F147" s="72">
        <f t="shared" si="5"/>
        <v>4592.0916977637107</v>
      </c>
    </row>
    <row r="148" spans="2:6" x14ac:dyDescent="0.3">
      <c r="B148" s="75">
        <v>635</v>
      </c>
      <c r="C148" t="s">
        <v>499</v>
      </c>
      <c r="D148" s="74">
        <v>38441.699999999997</v>
      </c>
      <c r="E148" s="73">
        <f t="shared" si="4"/>
        <v>1.0988365354818805E-4</v>
      </c>
      <c r="F148" s="72">
        <f t="shared" si="5"/>
        <v>274.86136778293235</v>
      </c>
    </row>
    <row r="149" spans="2:6" x14ac:dyDescent="0.3">
      <c r="B149" s="75">
        <v>636</v>
      </c>
      <c r="C149" t="s">
        <v>552</v>
      </c>
      <c r="D149" s="74">
        <v>5235.8399999999965</v>
      </c>
      <c r="E149" s="73">
        <f t="shared" si="4"/>
        <v>1.4966383604100354E-5</v>
      </c>
      <c r="F149" s="72">
        <f t="shared" si="5"/>
        <v>37.436693587759841</v>
      </c>
    </row>
    <row r="150" spans="2:6" x14ac:dyDescent="0.3">
      <c r="B150" s="75">
        <v>637</v>
      </c>
      <c r="C150" t="s">
        <v>551</v>
      </c>
      <c r="D150" s="74">
        <v>24131.66</v>
      </c>
      <c r="E150" s="73">
        <f t="shared" si="4"/>
        <v>6.8979128576068905E-5</v>
      </c>
      <c r="F150" s="72">
        <f t="shared" si="5"/>
        <v>172.54338581469284</v>
      </c>
    </row>
    <row r="151" spans="2:6" x14ac:dyDescent="0.3">
      <c r="B151" s="75">
        <v>638</v>
      </c>
      <c r="C151" t="s">
        <v>500</v>
      </c>
      <c r="D151" s="74">
        <v>17396.490000000002</v>
      </c>
      <c r="E151" s="73">
        <f t="shared" si="4"/>
        <v>4.9726986062388458E-5</v>
      </c>
      <c r="F151" s="72">
        <f t="shared" si="5"/>
        <v>124.38635741973185</v>
      </c>
    </row>
    <row r="152" spans="2:6" x14ac:dyDescent="0.3">
      <c r="B152" s="75">
        <v>641</v>
      </c>
      <c r="C152" t="s">
        <v>529</v>
      </c>
      <c r="D152" s="74">
        <v>34364.78</v>
      </c>
      <c r="E152" s="73">
        <f t="shared" si="4"/>
        <v>9.822998410007107E-5</v>
      </c>
      <c r="F152" s="72">
        <f t="shared" si="5"/>
        <v>245.71104905244977</v>
      </c>
    </row>
    <row r="153" spans="2:6" x14ac:dyDescent="0.3">
      <c r="B153" s="75">
        <v>642</v>
      </c>
      <c r="C153" t="s">
        <v>530</v>
      </c>
      <c r="D153" s="74">
        <v>77168.75</v>
      </c>
      <c r="E153" s="73">
        <f t="shared" si="4"/>
        <v>2.2058296562708563E-4</v>
      </c>
      <c r="F153" s="72">
        <f t="shared" si="5"/>
        <v>551.76301191412347</v>
      </c>
    </row>
    <row r="154" spans="2:6" x14ac:dyDescent="0.3">
      <c r="B154" s="75">
        <v>643</v>
      </c>
      <c r="C154" t="s">
        <v>531</v>
      </c>
      <c r="D154" s="74">
        <v>26111.29</v>
      </c>
      <c r="E154" s="73">
        <f t="shared" si="4"/>
        <v>7.4637800723075922E-5</v>
      </c>
      <c r="F154" s="72">
        <f t="shared" si="5"/>
        <v>186.69790576318957</v>
      </c>
    </row>
    <row r="155" spans="2:6" x14ac:dyDescent="0.3">
      <c r="B155" s="75">
        <v>644</v>
      </c>
      <c r="C155" t="s">
        <v>550</v>
      </c>
      <c r="D155" s="74">
        <v>44753.64</v>
      </c>
      <c r="E155" s="73">
        <f t="shared" si="4"/>
        <v>1.2792601453058349E-4</v>
      </c>
      <c r="F155" s="72">
        <f t="shared" si="5"/>
        <v>319.99226630624958</v>
      </c>
    </row>
    <row r="156" spans="2:6" x14ac:dyDescent="0.3">
      <c r="B156" s="75">
        <v>645</v>
      </c>
      <c r="C156" t="s">
        <v>534</v>
      </c>
      <c r="D156" s="74">
        <v>8931.35</v>
      </c>
      <c r="E156" s="73">
        <f t="shared" si="4"/>
        <v>2.5529811874022467E-5</v>
      </c>
      <c r="F156" s="72">
        <f t="shared" si="5"/>
        <v>63.859898941724559</v>
      </c>
    </row>
    <row r="157" spans="2:6" x14ac:dyDescent="0.3">
      <c r="B157" s="75">
        <v>694</v>
      </c>
      <c r="C157" t="s">
        <v>239</v>
      </c>
      <c r="D157" s="74">
        <v>45782.7</v>
      </c>
      <c r="E157" s="73">
        <f t="shared" si="4"/>
        <v>1.3086753045002248E-4</v>
      </c>
      <c r="F157" s="72">
        <f t="shared" si="5"/>
        <v>327.350131310417</v>
      </c>
    </row>
    <row r="158" spans="2:6" x14ac:dyDescent="0.3">
      <c r="B158" s="75">
        <v>696</v>
      </c>
      <c r="C158" t="s">
        <v>187</v>
      </c>
      <c r="D158" s="74">
        <v>117545.26</v>
      </c>
      <c r="E158" s="73">
        <f t="shared" si="4"/>
        <v>3.3599717562104921E-4</v>
      </c>
      <c r="F158" s="72">
        <f t="shared" si="5"/>
        <v>840.45843289970026</v>
      </c>
    </row>
    <row r="159" spans="2:6" x14ac:dyDescent="0.3">
      <c r="B159" s="75">
        <v>706</v>
      </c>
      <c r="C159" t="s">
        <v>25</v>
      </c>
      <c r="D159" s="74">
        <v>63054.879999999997</v>
      </c>
      <c r="E159" s="73">
        <f t="shared" si="4"/>
        <v>1.8023918266992802E-4</v>
      </c>
      <c r="F159" s="72">
        <f t="shared" si="5"/>
        <v>450.84766184088284</v>
      </c>
    </row>
    <row r="160" spans="2:6" x14ac:dyDescent="0.3">
      <c r="B160" s="75">
        <v>709</v>
      </c>
      <c r="C160" t="s">
        <v>501</v>
      </c>
      <c r="D160" s="74">
        <v>54476.53</v>
      </c>
      <c r="E160" s="73">
        <f t="shared" si="4"/>
        <v>1.5571840342720205E-4</v>
      </c>
      <c r="F160" s="72">
        <f t="shared" si="5"/>
        <v>389.51174240129723</v>
      </c>
    </row>
    <row r="161" spans="2:6" x14ac:dyDescent="0.3">
      <c r="B161" s="75">
        <v>710</v>
      </c>
      <c r="C161" t="s">
        <v>30</v>
      </c>
      <c r="D161" s="74">
        <v>75931.14</v>
      </c>
      <c r="E161" s="73">
        <f t="shared" si="4"/>
        <v>2.1704532008935516E-4</v>
      </c>
      <c r="F161" s="72">
        <f t="shared" si="5"/>
        <v>542.91399698029295</v>
      </c>
    </row>
    <row r="162" spans="2:6" x14ac:dyDescent="0.3">
      <c r="B162" s="75">
        <v>711</v>
      </c>
      <c r="C162" t="s">
        <v>34</v>
      </c>
      <c r="D162" s="74">
        <v>224093.34</v>
      </c>
      <c r="E162" s="73">
        <f t="shared" si="4"/>
        <v>6.4055946888447472E-4</v>
      </c>
      <c r="F162" s="72">
        <f t="shared" si="5"/>
        <v>1602.2861097049743</v>
      </c>
    </row>
    <row r="163" spans="2:6" x14ac:dyDescent="0.3">
      <c r="B163" s="75">
        <v>712</v>
      </c>
      <c r="C163" t="s">
        <v>38</v>
      </c>
      <c r="D163" s="74">
        <v>381628.55</v>
      </c>
      <c r="E163" s="73">
        <f t="shared" si="4"/>
        <v>1.0908658923069834E-3</v>
      </c>
      <c r="F163" s="72">
        <f t="shared" si="5"/>
        <v>2728.6760272833199</v>
      </c>
    </row>
    <row r="164" spans="2:6" x14ac:dyDescent="0.3">
      <c r="B164" s="75">
        <v>714</v>
      </c>
      <c r="C164" t="s">
        <v>39</v>
      </c>
      <c r="D164" s="74">
        <v>111327.15</v>
      </c>
      <c r="E164" s="73">
        <f t="shared" si="4"/>
        <v>3.1822302294402078E-4</v>
      </c>
      <c r="F164" s="72">
        <f t="shared" si="5"/>
        <v>795.99842671826889</v>
      </c>
    </row>
    <row r="165" spans="2:6" x14ac:dyDescent="0.3">
      <c r="B165" s="75">
        <v>718</v>
      </c>
      <c r="C165" t="s">
        <v>150</v>
      </c>
      <c r="D165" s="74">
        <v>24676.86</v>
      </c>
      <c r="E165" s="73">
        <f t="shared" si="4"/>
        <v>7.0537555178286609E-5</v>
      </c>
      <c r="F165" s="72">
        <f t="shared" si="5"/>
        <v>176.44161138003608</v>
      </c>
    </row>
    <row r="166" spans="2:6" x14ac:dyDescent="0.3">
      <c r="B166" s="75">
        <v>731</v>
      </c>
      <c r="C166" t="s">
        <v>52</v>
      </c>
      <c r="D166" s="74">
        <v>400004.33999999997</v>
      </c>
      <c r="E166" s="73">
        <f t="shared" si="4"/>
        <v>1.1433921578476399E-3</v>
      </c>
      <c r="F166" s="72">
        <f t="shared" si="5"/>
        <v>2860.0644615485035</v>
      </c>
    </row>
    <row r="167" spans="2:6" x14ac:dyDescent="0.3">
      <c r="B167" s="75">
        <v>732</v>
      </c>
      <c r="C167" t="s">
        <v>56</v>
      </c>
      <c r="D167" s="74">
        <v>91767.01</v>
      </c>
      <c r="E167" s="73">
        <f t="shared" si="4"/>
        <v>2.6231135287963615E-4</v>
      </c>
      <c r="F167" s="72">
        <f t="shared" si="5"/>
        <v>656.14179097048338</v>
      </c>
    </row>
    <row r="168" spans="2:6" x14ac:dyDescent="0.3">
      <c r="B168" s="75">
        <v>736</v>
      </c>
      <c r="C168" t="s">
        <v>131</v>
      </c>
      <c r="D168" s="74">
        <v>169864.1</v>
      </c>
      <c r="E168" s="73">
        <f t="shared" si="4"/>
        <v>4.8554793140456254E-4</v>
      </c>
      <c r="F168" s="72">
        <f t="shared" si="5"/>
        <v>1214.5425114710536</v>
      </c>
    </row>
    <row r="169" spans="2:6" x14ac:dyDescent="0.3">
      <c r="B169" s="75">
        <v>747</v>
      </c>
      <c r="C169" t="s">
        <v>502</v>
      </c>
      <c r="D169" s="74">
        <v>45706.95</v>
      </c>
      <c r="E169" s="73">
        <f t="shared" si="4"/>
        <v>1.3065100290945389E-4</v>
      </c>
      <c r="F169" s="72">
        <f t="shared" si="5"/>
        <v>326.80851247957554</v>
      </c>
    </row>
    <row r="170" spans="2:6" x14ac:dyDescent="0.3">
      <c r="B170" s="75">
        <v>749</v>
      </c>
      <c r="C170" t="s">
        <v>68</v>
      </c>
      <c r="D170" s="74">
        <v>13262.23</v>
      </c>
      <c r="E170" s="73">
        <f t="shared" si="4"/>
        <v>3.7909413126796843E-5</v>
      </c>
      <c r="F170" s="72">
        <f t="shared" si="5"/>
        <v>94.826052897032113</v>
      </c>
    </row>
    <row r="171" spans="2:6" x14ac:dyDescent="0.3">
      <c r="B171" s="75">
        <v>754</v>
      </c>
      <c r="C171" t="s">
        <v>72</v>
      </c>
      <c r="D171" s="74">
        <v>36355.42</v>
      </c>
      <c r="E171" s="73">
        <f t="shared" si="4"/>
        <v>1.0392012777475677E-4</v>
      </c>
      <c r="F171" s="72">
        <f t="shared" si="5"/>
        <v>259.94429142111238</v>
      </c>
    </row>
    <row r="172" spans="2:6" x14ac:dyDescent="0.3">
      <c r="B172" s="75">
        <v>757</v>
      </c>
      <c r="C172" t="s">
        <v>73</v>
      </c>
      <c r="D172" s="74">
        <v>283788.12</v>
      </c>
      <c r="E172" s="73">
        <f t="shared" si="4"/>
        <v>8.1119397579117517E-4</v>
      </c>
      <c r="F172" s="72">
        <f t="shared" si="5"/>
        <v>2029.1087757239388</v>
      </c>
    </row>
    <row r="173" spans="2:6" x14ac:dyDescent="0.3">
      <c r="B173" s="75">
        <v>758</v>
      </c>
      <c r="C173" t="s">
        <v>74</v>
      </c>
      <c r="D173" s="74">
        <v>346185.52999999997</v>
      </c>
      <c r="E173" s="73">
        <f t="shared" si="4"/>
        <v>9.895538137469431E-4</v>
      </c>
      <c r="F173" s="72">
        <f t="shared" si="5"/>
        <v>2475.2554721164611</v>
      </c>
    </row>
    <row r="174" spans="2:6" x14ac:dyDescent="0.3">
      <c r="B174" s="75">
        <v>760</v>
      </c>
      <c r="C174" t="s">
        <v>75</v>
      </c>
      <c r="D174" s="74">
        <v>1110668.1599999999</v>
      </c>
      <c r="E174" s="73">
        <f t="shared" si="4"/>
        <v>3.1747887138301244E-3</v>
      </c>
      <c r="F174" s="72">
        <f t="shared" si="5"/>
        <v>7941.3701686073391</v>
      </c>
    </row>
    <row r="175" spans="2:6" x14ac:dyDescent="0.3">
      <c r="B175" s="75">
        <v>764</v>
      </c>
      <c r="C175" t="s">
        <v>83</v>
      </c>
      <c r="D175" s="74">
        <v>10062.030000000001</v>
      </c>
      <c r="E175" s="73">
        <f t="shared" si="4"/>
        <v>2.8761803419502125E-5</v>
      </c>
      <c r="F175" s="72">
        <f t="shared" si="5"/>
        <v>71.944355438830726</v>
      </c>
    </row>
    <row r="176" spans="2:6" x14ac:dyDescent="0.3">
      <c r="B176" s="75">
        <v>765</v>
      </c>
      <c r="C176" t="s">
        <v>84</v>
      </c>
      <c r="D176" s="74">
        <v>93738.78</v>
      </c>
      <c r="E176" s="73">
        <f t="shared" si="4"/>
        <v>2.6794755761451287E-4</v>
      </c>
      <c r="F176" s="72">
        <f t="shared" si="5"/>
        <v>670.24011126207699</v>
      </c>
    </row>
    <row r="177" spans="2:6" x14ac:dyDescent="0.3">
      <c r="B177" s="75">
        <v>770</v>
      </c>
      <c r="C177" t="s">
        <v>88</v>
      </c>
      <c r="D177" s="74">
        <v>26544.54</v>
      </c>
      <c r="E177" s="73">
        <f t="shared" si="4"/>
        <v>7.5876223917152984E-5</v>
      </c>
      <c r="F177" s="72">
        <f t="shared" si="5"/>
        <v>189.79567947225954</v>
      </c>
    </row>
    <row r="178" spans="2:6" x14ac:dyDescent="0.3">
      <c r="B178" s="75">
        <v>771</v>
      </c>
      <c r="C178" t="s">
        <v>89</v>
      </c>
      <c r="D178" s="74">
        <v>92541.6</v>
      </c>
      <c r="E178" s="73">
        <f t="shared" si="4"/>
        <v>2.6452547918523375E-4</v>
      </c>
      <c r="F178" s="72">
        <f t="shared" si="5"/>
        <v>661.68017420720241</v>
      </c>
    </row>
    <row r="179" spans="2:6" x14ac:dyDescent="0.3">
      <c r="B179" s="75">
        <v>774</v>
      </c>
      <c r="C179" t="s">
        <v>90</v>
      </c>
      <c r="D179" s="74">
        <v>332720.55</v>
      </c>
      <c r="E179" s="73">
        <f t="shared" si="4"/>
        <v>9.5106485000826142E-4</v>
      </c>
      <c r="F179" s="72">
        <f t="shared" si="5"/>
        <v>2378.9797397745037</v>
      </c>
    </row>
    <row r="180" spans="2:6" x14ac:dyDescent="0.3">
      <c r="B180" s="75">
        <v>775</v>
      </c>
      <c r="C180" t="s">
        <v>91</v>
      </c>
      <c r="D180" s="74">
        <v>134821.5</v>
      </c>
      <c r="E180" s="73">
        <f t="shared" si="4"/>
        <v>3.8538043314543938E-4</v>
      </c>
      <c r="F180" s="72">
        <f t="shared" si="5"/>
        <v>963.98499276948257</v>
      </c>
    </row>
    <row r="181" spans="2:6" x14ac:dyDescent="0.3">
      <c r="B181" s="75">
        <v>786</v>
      </c>
      <c r="C181" t="s">
        <v>103</v>
      </c>
      <c r="D181" s="74">
        <v>1479593.94</v>
      </c>
      <c r="E181" s="73">
        <f t="shared" si="4"/>
        <v>4.2293443811006939E-3</v>
      </c>
      <c r="F181" s="72">
        <f t="shared" si="5"/>
        <v>10579.220328750756</v>
      </c>
    </row>
    <row r="182" spans="2:6" x14ac:dyDescent="0.3">
      <c r="B182" s="75">
        <v>790</v>
      </c>
      <c r="C182" t="s">
        <v>549</v>
      </c>
      <c r="D182" s="74">
        <v>9232.44</v>
      </c>
      <c r="E182" s="73">
        <f t="shared" si="4"/>
        <v>2.6390462397980148E-5</v>
      </c>
      <c r="F182" s="72">
        <f t="shared" si="5"/>
        <v>66.012717605461162</v>
      </c>
    </row>
    <row r="183" spans="2:6" x14ac:dyDescent="0.3">
      <c r="B183" s="75">
        <v>794</v>
      </c>
      <c r="C183" t="s">
        <v>110</v>
      </c>
      <c r="D183" s="74">
        <v>49916.800000000003</v>
      </c>
      <c r="E183" s="73">
        <f t="shared" si="4"/>
        <v>1.4268464603371322E-4</v>
      </c>
      <c r="F183" s="72">
        <f t="shared" si="5"/>
        <v>356.90929181974462</v>
      </c>
    </row>
    <row r="184" spans="2:6" x14ac:dyDescent="0.3">
      <c r="B184" s="75">
        <v>795</v>
      </c>
      <c r="C184" t="s">
        <v>517</v>
      </c>
      <c r="D184" s="74">
        <v>206306.98</v>
      </c>
      <c r="E184" s="73">
        <f t="shared" si="4"/>
        <v>5.8971805916213291E-4</v>
      </c>
      <c r="F184" s="72">
        <f t="shared" si="5"/>
        <v>1475.1121492016762</v>
      </c>
    </row>
    <row r="185" spans="2:6" x14ac:dyDescent="0.3">
      <c r="B185" s="75">
        <v>796</v>
      </c>
      <c r="C185" t="s">
        <v>112</v>
      </c>
      <c r="D185" s="74">
        <v>25689.16</v>
      </c>
      <c r="E185" s="73">
        <f t="shared" si="4"/>
        <v>7.3431163486109371E-5</v>
      </c>
      <c r="F185" s="72">
        <f t="shared" si="5"/>
        <v>183.67964098347872</v>
      </c>
    </row>
    <row r="186" spans="2:6" x14ac:dyDescent="0.3">
      <c r="B186" s="75">
        <v>797</v>
      </c>
      <c r="C186" t="s">
        <v>503</v>
      </c>
      <c r="D186" s="74">
        <v>42381.58</v>
      </c>
      <c r="E186" s="73">
        <f t="shared" si="4"/>
        <v>1.2114560109320911E-4</v>
      </c>
      <c r="F186" s="72">
        <f t="shared" si="5"/>
        <v>303.03183906023332</v>
      </c>
    </row>
    <row r="187" spans="2:6" x14ac:dyDescent="0.3">
      <c r="B187" s="75">
        <v>801</v>
      </c>
      <c r="C187" t="s">
        <v>117</v>
      </c>
      <c r="D187" s="74">
        <v>115450.44</v>
      </c>
      <c r="E187" s="73">
        <f t="shared" si="4"/>
        <v>3.3000923868990896E-4</v>
      </c>
      <c r="F187" s="72">
        <f t="shared" si="5"/>
        <v>825.48029482414586</v>
      </c>
    </row>
    <row r="188" spans="2:6" x14ac:dyDescent="0.3">
      <c r="B188" s="75">
        <v>806</v>
      </c>
      <c r="C188" t="s">
        <v>118</v>
      </c>
      <c r="D188" s="74">
        <v>54684.83</v>
      </c>
      <c r="E188" s="73">
        <f t="shared" si="4"/>
        <v>1.5631381843314839E-4</v>
      </c>
      <c r="F188" s="72">
        <f t="shared" si="5"/>
        <v>391.00110481006647</v>
      </c>
    </row>
    <row r="189" spans="2:6" x14ac:dyDescent="0.3">
      <c r="B189" s="75">
        <v>809</v>
      </c>
      <c r="C189" t="s">
        <v>548</v>
      </c>
      <c r="D189" s="74">
        <v>462882.94</v>
      </c>
      <c r="E189" s="73">
        <f t="shared" si="4"/>
        <v>1.3231274530607834E-3</v>
      </c>
      <c r="F189" s="72">
        <f t="shared" si="5"/>
        <v>3309.6517066567039</v>
      </c>
    </row>
    <row r="190" spans="2:6" x14ac:dyDescent="0.3">
      <c r="B190" s="75">
        <v>810</v>
      </c>
      <c r="C190" t="s">
        <v>120</v>
      </c>
      <c r="D190" s="74">
        <v>160902.45000000001</v>
      </c>
      <c r="E190" s="73">
        <f t="shared" si="4"/>
        <v>4.5993150851431265E-4</v>
      </c>
      <c r="F190" s="72">
        <f t="shared" si="5"/>
        <v>1150.4659649969924</v>
      </c>
    </row>
    <row r="191" spans="2:6" x14ac:dyDescent="0.3">
      <c r="B191" s="75">
        <v>811</v>
      </c>
      <c r="C191" t="s">
        <v>121</v>
      </c>
      <c r="D191" s="74">
        <v>650368.37</v>
      </c>
      <c r="E191" s="73">
        <f t="shared" si="4"/>
        <v>1.8590450642864333E-3</v>
      </c>
      <c r="F191" s="72">
        <f t="shared" si="5"/>
        <v>4650.1882003385963</v>
      </c>
    </row>
    <row r="192" spans="2:6" x14ac:dyDescent="0.3">
      <c r="B192" s="75">
        <v>812</v>
      </c>
      <c r="C192" t="s">
        <v>124</v>
      </c>
      <c r="D192" s="74">
        <v>86842.5</v>
      </c>
      <c r="E192" s="73">
        <f t="shared" si="4"/>
        <v>2.4823489032114922E-4</v>
      </c>
      <c r="F192" s="72">
        <f t="shared" si="5"/>
        <v>620.93113290227291</v>
      </c>
    </row>
    <row r="193" spans="2:6" x14ac:dyDescent="0.3">
      <c r="B193" s="75">
        <v>818</v>
      </c>
      <c r="C193" t="s">
        <v>127</v>
      </c>
      <c r="D193" s="74">
        <v>19267.900000000001</v>
      </c>
      <c r="E193" s="73">
        <f t="shared" si="4"/>
        <v>5.5076316817443895E-5</v>
      </c>
      <c r="F193" s="72">
        <f t="shared" si="5"/>
        <v>137.76709532369179</v>
      </c>
    </row>
    <row r="194" spans="2:6" x14ac:dyDescent="0.3">
      <c r="B194" s="75">
        <v>824</v>
      </c>
      <c r="C194" t="s">
        <v>505</v>
      </c>
      <c r="D194" s="74">
        <v>58741.05</v>
      </c>
      <c r="E194" s="73">
        <f t="shared" si="4"/>
        <v>1.6790831797909022E-4</v>
      </c>
      <c r="F194" s="72">
        <f t="shared" si="5"/>
        <v>420.00341681053698</v>
      </c>
    </row>
    <row r="195" spans="2:6" x14ac:dyDescent="0.3">
      <c r="B195" s="75">
        <v>826</v>
      </c>
      <c r="C195" t="s">
        <v>130</v>
      </c>
      <c r="D195" s="74">
        <v>36376.480000000003</v>
      </c>
      <c r="E195" s="73">
        <f t="shared" si="4"/>
        <v>1.0398032671870891E-4</v>
      </c>
      <c r="F195" s="72">
        <f t="shared" si="5"/>
        <v>260.09487218121166</v>
      </c>
    </row>
    <row r="196" spans="2:6" x14ac:dyDescent="0.3">
      <c r="B196" s="75">
        <v>830</v>
      </c>
      <c r="C196" t="s">
        <v>506</v>
      </c>
      <c r="D196" s="74">
        <v>29406.38</v>
      </c>
      <c r="E196" s="73">
        <f t="shared" ref="E196:E253" si="6">D196/$D$254</f>
        <v>8.4056648692080909E-5</v>
      </c>
      <c r="F196" s="72">
        <f t="shared" ref="F196:F253" si="7">E196*2501385.41</f>
        <v>210.25807465186679</v>
      </c>
    </row>
    <row r="197" spans="2:6" x14ac:dyDescent="0.3">
      <c r="B197" s="75">
        <v>833</v>
      </c>
      <c r="C197" t="s">
        <v>136</v>
      </c>
      <c r="D197" s="74">
        <v>40085.18</v>
      </c>
      <c r="E197" s="73">
        <f t="shared" si="6"/>
        <v>1.1458145793595906E-4</v>
      </c>
      <c r="F197" s="72">
        <f t="shared" si="7"/>
        <v>286.6123871375367</v>
      </c>
    </row>
    <row r="198" spans="2:6" x14ac:dyDescent="0.3">
      <c r="B198" s="75">
        <v>834</v>
      </c>
      <c r="C198" t="s">
        <v>137</v>
      </c>
      <c r="D198" s="74">
        <v>58661.310000000005</v>
      </c>
      <c r="E198" s="73">
        <f t="shared" si="6"/>
        <v>1.6768038522549367E-4</v>
      </c>
      <c r="F198" s="72">
        <f t="shared" si="7"/>
        <v>419.43326914622946</v>
      </c>
    </row>
    <row r="199" spans="2:6" x14ac:dyDescent="0.3">
      <c r="B199" s="75">
        <v>837</v>
      </c>
      <c r="C199" t="s">
        <v>139</v>
      </c>
      <c r="D199" s="74">
        <v>164937.14000000001</v>
      </c>
      <c r="E199" s="73">
        <f t="shared" si="6"/>
        <v>4.7146446564509355E-4</v>
      </c>
      <c r="F199" s="72">
        <f t="shared" si="7"/>
        <v>1179.3143356980834</v>
      </c>
    </row>
    <row r="200" spans="2:6" x14ac:dyDescent="0.3">
      <c r="B200" s="75">
        <v>840</v>
      </c>
      <c r="C200" t="s">
        <v>141</v>
      </c>
      <c r="D200" s="74">
        <v>165320.72</v>
      </c>
      <c r="E200" s="73">
        <f t="shared" si="6"/>
        <v>4.7256090965844396E-4</v>
      </c>
      <c r="F200" s="72">
        <f t="shared" si="7"/>
        <v>1182.0569647559598</v>
      </c>
    </row>
    <row r="201" spans="2:6" x14ac:dyDescent="0.3">
      <c r="B201" s="75">
        <v>843</v>
      </c>
      <c r="C201" t="s">
        <v>507</v>
      </c>
      <c r="D201" s="74">
        <v>32482.07</v>
      </c>
      <c r="E201" s="73">
        <f t="shared" si="6"/>
        <v>9.2848352867016629E-5</v>
      </c>
      <c r="F201" s="72">
        <f t="shared" si="7"/>
        <v>232.24951520408709</v>
      </c>
    </row>
    <row r="202" spans="2:6" x14ac:dyDescent="0.3">
      <c r="B202" s="75">
        <v>845</v>
      </c>
      <c r="C202" t="s">
        <v>508</v>
      </c>
      <c r="D202" s="74">
        <v>2745.53</v>
      </c>
      <c r="E202" s="73">
        <f t="shared" si="6"/>
        <v>7.8479585274885551E-6</v>
      </c>
      <c r="F202" s="72">
        <f t="shared" si="7"/>
        <v>19.630768958944955</v>
      </c>
    </row>
    <row r="203" spans="2:6" x14ac:dyDescent="0.3">
      <c r="B203" s="75">
        <v>846</v>
      </c>
      <c r="C203" t="s">
        <v>509</v>
      </c>
      <c r="D203" s="74">
        <v>38978.49</v>
      </c>
      <c r="E203" s="73">
        <f t="shared" si="6"/>
        <v>1.1141804059111623E-4</v>
      </c>
      <c r="F203" s="72">
        <f t="shared" si="7"/>
        <v>278.69946114540591</v>
      </c>
    </row>
    <row r="204" spans="2:6" x14ac:dyDescent="0.3">
      <c r="B204" s="75">
        <v>854</v>
      </c>
      <c r="C204" t="s">
        <v>151</v>
      </c>
      <c r="D204" s="74">
        <v>734991.34</v>
      </c>
      <c r="E204" s="73">
        <f t="shared" si="6"/>
        <v>2.100935540454207E-3</v>
      </c>
      <c r="F204" s="72">
        <f t="shared" si="7"/>
        <v>5255.2495082426185</v>
      </c>
    </row>
    <row r="205" spans="2:6" x14ac:dyDescent="0.3">
      <c r="B205" s="75">
        <v>855</v>
      </c>
      <c r="C205" t="s">
        <v>153</v>
      </c>
      <c r="D205" s="74">
        <v>159649.32999999999</v>
      </c>
      <c r="E205" s="73">
        <f t="shared" si="6"/>
        <v>4.5634952842669145E-4</v>
      </c>
      <c r="F205" s="72">
        <f t="shared" si="7"/>
        <v>1141.5060522669064</v>
      </c>
    </row>
    <row r="206" spans="2:6" x14ac:dyDescent="0.3">
      <c r="B206" s="75">
        <v>862</v>
      </c>
      <c r="C206" t="s">
        <v>510</v>
      </c>
      <c r="D206" s="74">
        <v>838.63999999999942</v>
      </c>
      <c r="E206" s="73">
        <f t="shared" si="6"/>
        <v>2.3972099884149859E-6</v>
      </c>
      <c r="F206" s="72">
        <f t="shared" si="7"/>
        <v>5.9963460897275151</v>
      </c>
    </row>
    <row r="207" spans="2:6" x14ac:dyDescent="0.3">
      <c r="B207" s="75">
        <v>866</v>
      </c>
      <c r="C207" t="s">
        <v>160</v>
      </c>
      <c r="D207" s="74">
        <v>51780.81</v>
      </c>
      <c r="E207" s="73">
        <f t="shared" si="6"/>
        <v>1.4801282426335339E-4</v>
      </c>
      <c r="F207" s="72">
        <f t="shared" si="7"/>
        <v>370.23711910524617</v>
      </c>
    </row>
    <row r="208" spans="2:6" x14ac:dyDescent="0.3">
      <c r="B208" s="75">
        <v>871</v>
      </c>
      <c r="C208" t="s">
        <v>172</v>
      </c>
      <c r="D208" s="74">
        <v>15504.97</v>
      </c>
      <c r="E208" s="73">
        <f t="shared" si="6"/>
        <v>4.4320171890292299E-5</v>
      </c>
      <c r="F208" s="72">
        <f t="shared" si="7"/>
        <v>110.86183133506928</v>
      </c>
    </row>
    <row r="209" spans="2:6" x14ac:dyDescent="0.3">
      <c r="B209" s="75">
        <v>873</v>
      </c>
      <c r="C209" t="s">
        <v>173</v>
      </c>
      <c r="D209" s="74">
        <v>93827.54</v>
      </c>
      <c r="E209" s="73">
        <f t="shared" si="6"/>
        <v>2.6820127358152102E-4</v>
      </c>
      <c r="F209" s="72">
        <f t="shared" si="7"/>
        <v>670.87475268023513</v>
      </c>
    </row>
    <row r="210" spans="2:6" x14ac:dyDescent="0.3">
      <c r="B210" s="75">
        <v>878</v>
      </c>
      <c r="C210" t="s">
        <v>547</v>
      </c>
      <c r="D210" s="74">
        <v>3230118.18</v>
      </c>
      <c r="E210" s="73">
        <f t="shared" si="6"/>
        <v>9.2331293103797129E-3</v>
      </c>
      <c r="F210" s="72">
        <f t="shared" si="7"/>
        <v>23095.614945627178</v>
      </c>
    </row>
    <row r="211" spans="2:6" x14ac:dyDescent="0.3">
      <c r="B211" s="75">
        <v>885</v>
      </c>
      <c r="C211" t="s">
        <v>184</v>
      </c>
      <c r="D211" s="74">
        <v>130726.23</v>
      </c>
      <c r="E211" s="73">
        <f t="shared" si="6"/>
        <v>3.7367431115119124E-4</v>
      </c>
      <c r="F211" s="72">
        <f t="shared" si="7"/>
        <v>934.70347000539016</v>
      </c>
    </row>
    <row r="212" spans="2:6" x14ac:dyDescent="0.3">
      <c r="B212" s="75">
        <v>888</v>
      </c>
      <c r="C212" t="s">
        <v>237</v>
      </c>
      <c r="D212" s="74">
        <v>73270.44</v>
      </c>
      <c r="E212" s="73">
        <f t="shared" si="6"/>
        <v>2.0943984382280963E-4</v>
      </c>
      <c r="F212" s="72">
        <f t="shared" si="7"/>
        <v>523.8897696110547</v>
      </c>
    </row>
    <row r="213" spans="2:6" x14ac:dyDescent="0.3">
      <c r="B213" s="75">
        <v>889</v>
      </c>
      <c r="C213" t="s">
        <v>180</v>
      </c>
      <c r="D213" s="74">
        <v>53122.93</v>
      </c>
      <c r="E213" s="73">
        <f t="shared" si="6"/>
        <v>1.5184920634583399E-4</v>
      </c>
      <c r="F213" s="72">
        <f t="shared" si="7"/>
        <v>379.83338927354856</v>
      </c>
    </row>
    <row r="214" spans="2:6" x14ac:dyDescent="0.3">
      <c r="B214" s="75">
        <v>891</v>
      </c>
      <c r="C214" t="s">
        <v>189</v>
      </c>
      <c r="D214" s="74">
        <v>108583.36</v>
      </c>
      <c r="E214" s="73">
        <f t="shared" si="6"/>
        <v>3.1038003811845421E-4</v>
      </c>
      <c r="F214" s="72">
        <f t="shared" si="7"/>
        <v>776.3800989047453</v>
      </c>
    </row>
    <row r="215" spans="2:6" x14ac:dyDescent="0.3">
      <c r="B215" s="75">
        <v>897</v>
      </c>
      <c r="C215" t="s">
        <v>194</v>
      </c>
      <c r="D215" s="74">
        <v>351341.58</v>
      </c>
      <c r="E215" s="73">
        <f t="shared" si="6"/>
        <v>1.004292121674978E-3</v>
      </c>
      <c r="F215" s="72">
        <f t="shared" si="7"/>
        <v>2512.1216605357349</v>
      </c>
    </row>
    <row r="216" spans="2:6" x14ac:dyDescent="0.3">
      <c r="B216" s="75">
        <v>904</v>
      </c>
      <c r="C216" t="s">
        <v>217</v>
      </c>
      <c r="D216" s="74">
        <v>14142.95</v>
      </c>
      <c r="E216" s="73">
        <f t="shared" si="6"/>
        <v>4.0426906665140889E-5</v>
      </c>
      <c r="F216" s="72">
        <f t="shared" si="7"/>
        <v>101.12327450361518</v>
      </c>
    </row>
    <row r="217" spans="2:6" x14ac:dyDescent="0.3">
      <c r="B217" s="75">
        <v>905</v>
      </c>
      <c r="C217" t="s">
        <v>204</v>
      </c>
      <c r="D217" s="74">
        <v>70781.73</v>
      </c>
      <c r="E217" s="73">
        <f t="shared" si="6"/>
        <v>2.023259922652065E-4</v>
      </c>
      <c r="F217" s="72">
        <f t="shared" si="7"/>
        <v>506.09528511596039</v>
      </c>
    </row>
    <row r="218" spans="2:6" x14ac:dyDescent="0.3">
      <c r="B218" s="75">
        <v>906</v>
      </c>
      <c r="C218" t="s">
        <v>206</v>
      </c>
      <c r="D218" s="74">
        <v>204783.55</v>
      </c>
      <c r="E218" s="73">
        <f t="shared" si="6"/>
        <v>5.8536341162248402E-4</v>
      </c>
      <c r="F218" s="72">
        <f t="shared" si="7"/>
        <v>1464.2194973803059</v>
      </c>
    </row>
    <row r="219" spans="2:6" x14ac:dyDescent="0.3">
      <c r="B219" s="75">
        <v>907</v>
      </c>
      <c r="C219" t="s">
        <v>207</v>
      </c>
      <c r="D219" s="74">
        <v>19747.95</v>
      </c>
      <c r="E219" s="73">
        <f t="shared" si="6"/>
        <v>5.644851544252571E-5</v>
      </c>
      <c r="F219" s="72">
        <f t="shared" si="7"/>
        <v>141.19949294409352</v>
      </c>
    </row>
    <row r="220" spans="2:6" x14ac:dyDescent="0.3">
      <c r="B220" s="75">
        <v>909</v>
      </c>
      <c r="C220" t="s">
        <v>209</v>
      </c>
      <c r="D220" s="74">
        <v>188394.96</v>
      </c>
      <c r="E220" s="73">
        <f t="shared" si="6"/>
        <v>5.3851745669064447E-4</v>
      </c>
      <c r="F220" s="72">
        <f t="shared" si="7"/>
        <v>1347.039709196285</v>
      </c>
    </row>
    <row r="221" spans="2:6" x14ac:dyDescent="0.3">
      <c r="B221" s="75">
        <v>914</v>
      </c>
      <c r="C221" t="s">
        <v>546</v>
      </c>
      <c r="D221" s="74">
        <v>20034.88</v>
      </c>
      <c r="E221" s="73">
        <f t="shared" si="6"/>
        <v>5.726869032325631E-5</v>
      </c>
      <c r="F221" s="72">
        <f t="shared" si="7"/>
        <v>143.25106642440153</v>
      </c>
    </row>
    <row r="222" spans="2:6" x14ac:dyDescent="0.3">
      <c r="B222" s="75">
        <v>917</v>
      </c>
      <c r="C222" t="s">
        <v>218</v>
      </c>
      <c r="D222" s="74">
        <v>54850.380000000005</v>
      </c>
      <c r="E222" s="73">
        <f t="shared" si="6"/>
        <v>1.5678703472808082E-4</v>
      </c>
      <c r="F222" s="72">
        <f t="shared" si="7"/>
        <v>392.18480114598469</v>
      </c>
    </row>
    <row r="223" spans="2:6" x14ac:dyDescent="0.3">
      <c r="B223" s="75">
        <v>918</v>
      </c>
      <c r="C223" t="s">
        <v>220</v>
      </c>
      <c r="D223" s="74">
        <v>58623.87</v>
      </c>
      <c r="E223" s="73">
        <f t="shared" si="6"/>
        <v>1.6757336488068986E-4</v>
      </c>
      <c r="F223" s="72">
        <f t="shared" si="7"/>
        <v>419.16557001716404</v>
      </c>
    </row>
    <row r="224" spans="2:6" x14ac:dyDescent="0.3">
      <c r="B224" s="75">
        <v>922</v>
      </c>
      <c r="C224" t="s">
        <v>224</v>
      </c>
      <c r="D224" s="74">
        <v>140741.59000000003</v>
      </c>
      <c r="E224" s="73">
        <f t="shared" si="6"/>
        <v>4.0230271073810818E-4</v>
      </c>
      <c r="F224" s="72">
        <f t="shared" si="7"/>
        <v>1006.3141310437542</v>
      </c>
    </row>
    <row r="225" spans="2:6" x14ac:dyDescent="0.3">
      <c r="B225" s="75">
        <v>923</v>
      </c>
      <c r="C225" t="s">
        <v>225</v>
      </c>
      <c r="D225" s="74">
        <v>33372.200000000004</v>
      </c>
      <c r="E225" s="73">
        <f t="shared" si="6"/>
        <v>9.5392744414030646E-5</v>
      </c>
      <c r="F225" s="72">
        <f t="shared" si="7"/>
        <v>238.61401909711526</v>
      </c>
    </row>
    <row r="226" spans="2:6" x14ac:dyDescent="0.3">
      <c r="B226" s="75">
        <v>924</v>
      </c>
      <c r="C226" t="s">
        <v>226</v>
      </c>
      <c r="D226" s="74">
        <v>48667.92</v>
      </c>
      <c r="E226" s="73">
        <f t="shared" si="6"/>
        <v>1.3911478577146517E-4</v>
      </c>
      <c r="F226" s="72">
        <f t="shared" si="7"/>
        <v>347.9796954440186</v>
      </c>
    </row>
    <row r="227" spans="2:6" x14ac:dyDescent="0.3">
      <c r="B227" s="75">
        <v>929</v>
      </c>
      <c r="C227" t="s">
        <v>229</v>
      </c>
      <c r="D227" s="74">
        <v>76019.56</v>
      </c>
      <c r="E227" s="73">
        <f t="shared" si="6"/>
        <v>2.1729806418357395E-4</v>
      </c>
      <c r="F227" s="72">
        <f t="shared" si="7"/>
        <v>543.54620737003552</v>
      </c>
    </row>
    <row r="228" spans="2:6" x14ac:dyDescent="0.3">
      <c r="B228" s="75">
        <v>936</v>
      </c>
      <c r="C228" t="s">
        <v>238</v>
      </c>
      <c r="D228" s="74">
        <v>76676.479999999996</v>
      </c>
      <c r="E228" s="73">
        <f t="shared" si="6"/>
        <v>2.1917583675057478E-4</v>
      </c>
      <c r="F228" s="72">
        <f t="shared" si="7"/>
        <v>548.2432402724296</v>
      </c>
    </row>
    <row r="229" spans="2:6" x14ac:dyDescent="0.3">
      <c r="B229" s="75">
        <v>952</v>
      </c>
      <c r="C229" t="s">
        <v>249</v>
      </c>
      <c r="D229" s="74">
        <v>89562.11</v>
      </c>
      <c r="E229" s="73">
        <f t="shared" si="6"/>
        <v>2.5600875784069667E-4</v>
      </c>
      <c r="F229" s="72">
        <f t="shared" si="7"/>
        <v>640.37657169494184</v>
      </c>
    </row>
    <row r="230" spans="2:6" x14ac:dyDescent="0.3">
      <c r="B230" s="75">
        <v>955</v>
      </c>
      <c r="C230" t="s">
        <v>42</v>
      </c>
      <c r="D230" s="74">
        <v>31883.37</v>
      </c>
      <c r="E230" s="73">
        <f t="shared" si="6"/>
        <v>9.1136999222945207E-5</v>
      </c>
      <c r="F230" s="72">
        <f t="shared" si="7"/>
        <v>227.96876016745648</v>
      </c>
    </row>
    <row r="231" spans="2:6" x14ac:dyDescent="0.3">
      <c r="B231" s="75">
        <v>957</v>
      </c>
      <c r="C231" t="s">
        <v>64</v>
      </c>
      <c r="D231" s="74">
        <v>42589.67</v>
      </c>
      <c r="E231" s="73">
        <f t="shared" si="6"/>
        <v>1.2174041582478554E-4</v>
      </c>
      <c r="F231" s="72">
        <f t="shared" si="7"/>
        <v>304.51969995145168</v>
      </c>
    </row>
    <row r="232" spans="2:6" x14ac:dyDescent="0.3">
      <c r="B232" s="75">
        <v>958</v>
      </c>
      <c r="C232" t="s">
        <v>71</v>
      </c>
      <c r="D232" s="74">
        <v>204217.66</v>
      </c>
      <c r="E232" s="73">
        <f t="shared" si="6"/>
        <v>5.83745843702585E-4</v>
      </c>
      <c r="F232" s="72">
        <f t="shared" si="7"/>
        <v>1460.1733365857865</v>
      </c>
    </row>
    <row r="233" spans="2:6" x14ac:dyDescent="0.3">
      <c r="B233" s="75">
        <v>959</v>
      </c>
      <c r="C233" t="s">
        <v>511</v>
      </c>
      <c r="D233" s="74">
        <v>129709.08</v>
      </c>
      <c r="E233" s="73">
        <f t="shared" si="6"/>
        <v>3.7076683936387335E-4</v>
      </c>
      <c r="F233" s="72">
        <f t="shared" si="7"/>
        <v>927.43076249660658</v>
      </c>
    </row>
    <row r="234" spans="2:6" x14ac:dyDescent="0.3">
      <c r="B234" s="75">
        <v>967</v>
      </c>
      <c r="C234" t="s">
        <v>152</v>
      </c>
      <c r="D234" s="74">
        <v>99984.01</v>
      </c>
      <c r="E234" s="73">
        <f t="shared" si="6"/>
        <v>2.8579923143873893E-4</v>
      </c>
      <c r="F234" s="72">
        <f t="shared" si="7"/>
        <v>714.89402771007497</v>
      </c>
    </row>
    <row r="235" spans="2:6" x14ac:dyDescent="0.3">
      <c r="B235" s="75">
        <v>969</v>
      </c>
      <c r="C235" t="s">
        <v>193</v>
      </c>
      <c r="D235" s="74">
        <v>91911.13</v>
      </c>
      <c r="E235" s="73">
        <f t="shared" si="6"/>
        <v>2.6272331260434565E-4</v>
      </c>
      <c r="F235" s="72">
        <f t="shared" si="7"/>
        <v>657.17226101537938</v>
      </c>
    </row>
    <row r="236" spans="2:6" x14ac:dyDescent="0.3">
      <c r="B236" s="75">
        <v>970</v>
      </c>
      <c r="C236" t="s">
        <v>50</v>
      </c>
      <c r="D236" s="74">
        <v>74757.05</v>
      </c>
      <c r="E236" s="73">
        <f t="shared" si="6"/>
        <v>2.1368924325627047E-4</v>
      </c>
      <c r="F236" s="72">
        <f t="shared" si="7"/>
        <v>534.51915535517583</v>
      </c>
    </row>
    <row r="237" spans="2:6" x14ac:dyDescent="0.3">
      <c r="B237" s="75">
        <v>971</v>
      </c>
      <c r="C237" t="s">
        <v>135</v>
      </c>
      <c r="D237" s="74">
        <v>553145.12</v>
      </c>
      <c r="E237" s="73">
        <f t="shared" si="6"/>
        <v>1.5811373255592471E-3</v>
      </c>
      <c r="F237" s="72">
        <f t="shared" si="7"/>
        <v>3955.0338373603213</v>
      </c>
    </row>
    <row r="238" spans="2:6" x14ac:dyDescent="0.3">
      <c r="B238" s="75">
        <v>973</v>
      </c>
      <c r="C238" t="s">
        <v>60</v>
      </c>
      <c r="D238" s="74">
        <v>10476.32</v>
      </c>
      <c r="E238" s="73">
        <f t="shared" si="6"/>
        <v>2.9946030413325986E-5</v>
      </c>
      <c r="F238" s="72">
        <f t="shared" si="7"/>
        <v>74.906563563309902</v>
      </c>
    </row>
    <row r="239" spans="2:6" x14ac:dyDescent="0.3">
      <c r="B239" s="75">
        <v>974</v>
      </c>
      <c r="C239" t="s">
        <v>512</v>
      </c>
      <c r="D239" s="74">
        <v>17413</v>
      </c>
      <c r="E239" s="73">
        <f t="shared" si="6"/>
        <v>4.9774179061659571E-5</v>
      </c>
      <c r="F239" s="72">
        <f t="shared" si="7"/>
        <v>124.50440529956275</v>
      </c>
    </row>
    <row r="240" spans="2:6" x14ac:dyDescent="0.3">
      <c r="B240" s="75">
        <v>975</v>
      </c>
      <c r="C240" t="s">
        <v>23</v>
      </c>
      <c r="D240" s="74">
        <v>83056.259999999995</v>
      </c>
      <c r="E240" s="73">
        <f t="shared" si="6"/>
        <v>2.3741211493893947E-4</v>
      </c>
      <c r="F240" s="72">
        <f t="shared" si="7"/>
        <v>593.85920046550621</v>
      </c>
    </row>
    <row r="241" spans="2:6" x14ac:dyDescent="0.3">
      <c r="B241" s="75">
        <v>976</v>
      </c>
      <c r="C241" t="s">
        <v>63</v>
      </c>
      <c r="D241" s="74">
        <v>69846.58</v>
      </c>
      <c r="E241" s="73">
        <f t="shared" si="6"/>
        <v>1.9965291332708495E-4</v>
      </c>
      <c r="F241" s="72">
        <f t="shared" si="7"/>
        <v>499.40888446036485</v>
      </c>
    </row>
    <row r="242" spans="2:6" x14ac:dyDescent="0.3">
      <c r="B242" s="75">
        <v>977</v>
      </c>
      <c r="C242" t="s">
        <v>20</v>
      </c>
      <c r="D242" s="74">
        <v>71574.62</v>
      </c>
      <c r="E242" s="73">
        <f t="shared" si="6"/>
        <v>2.0459242819446621E-4</v>
      </c>
      <c r="F242" s="72">
        <f t="shared" si="7"/>
        <v>511.76451488211046</v>
      </c>
    </row>
    <row r="243" spans="2:6" x14ac:dyDescent="0.3">
      <c r="B243" s="75">
        <v>978</v>
      </c>
      <c r="C243" t="s">
        <v>199</v>
      </c>
      <c r="D243" s="74">
        <v>28437.82</v>
      </c>
      <c r="E243" s="73">
        <f t="shared" si="6"/>
        <v>8.1288068960158722E-5</v>
      </c>
      <c r="F243" s="72">
        <f t="shared" si="7"/>
        <v>203.33278970401491</v>
      </c>
    </row>
    <row r="244" spans="2:6" x14ac:dyDescent="0.3">
      <c r="B244" s="75">
        <v>980</v>
      </c>
      <c r="C244" t="s">
        <v>484</v>
      </c>
      <c r="D244" s="74">
        <v>40760.720000000001</v>
      </c>
      <c r="E244" s="73">
        <f t="shared" si="6"/>
        <v>1.1651245483042374E-4</v>
      </c>
      <c r="F244" s="72">
        <f t="shared" si="7"/>
        <v>291.44255459610599</v>
      </c>
    </row>
    <row r="245" spans="2:6" x14ac:dyDescent="0.3">
      <c r="B245" s="75">
        <v>981</v>
      </c>
      <c r="C245" t="s">
        <v>532</v>
      </c>
      <c r="D245" s="74">
        <v>126939.72</v>
      </c>
      <c r="E245" s="73">
        <f t="shared" si="6"/>
        <v>3.6285076398764882E-4</v>
      </c>
      <c r="F245" s="72">
        <f t="shared" si="7"/>
        <v>907.62960704605825</v>
      </c>
    </row>
    <row r="246" spans="2:6" x14ac:dyDescent="0.3">
      <c r="B246" s="75">
        <v>982</v>
      </c>
      <c r="C246" t="s">
        <v>240</v>
      </c>
      <c r="D246" s="74">
        <v>117451.8</v>
      </c>
      <c r="E246" s="73">
        <f t="shared" si="6"/>
        <v>3.3573002494195303E-4</v>
      </c>
      <c r="F246" s="72">
        <f t="shared" si="7"/>
        <v>839.79018608873741</v>
      </c>
    </row>
    <row r="247" spans="2:6" x14ac:dyDescent="0.3">
      <c r="B247" s="75">
        <v>983</v>
      </c>
      <c r="C247" t="s">
        <v>70</v>
      </c>
      <c r="D247" s="74">
        <v>48719.55</v>
      </c>
      <c r="E247" s="73">
        <f t="shared" si="6"/>
        <v>1.3926236751297746E-4</v>
      </c>
      <c r="F247" s="72">
        <f t="shared" si="7"/>
        <v>348.34885425901984</v>
      </c>
    </row>
    <row r="248" spans="2:6" x14ac:dyDescent="0.3">
      <c r="B248" s="75">
        <v>984</v>
      </c>
      <c r="C248" t="s">
        <v>533</v>
      </c>
      <c r="D248" s="74">
        <v>16433.05</v>
      </c>
      <c r="E248" s="73">
        <f t="shared" si="6"/>
        <v>4.6973041591294135E-5</v>
      </c>
      <c r="F248" s="72">
        <f t="shared" si="7"/>
        <v>117.49768089978635</v>
      </c>
    </row>
    <row r="249" spans="2:6" x14ac:dyDescent="0.3">
      <c r="B249" s="75">
        <v>985</v>
      </c>
      <c r="C249" t="s">
        <v>248</v>
      </c>
      <c r="D249" s="74">
        <v>254362.88</v>
      </c>
      <c r="E249" s="73">
        <f t="shared" si="6"/>
        <v>7.2708341674377914E-4</v>
      </c>
      <c r="F249" s="72">
        <f t="shared" si="7"/>
        <v>1818.715850495839</v>
      </c>
    </row>
    <row r="250" spans="2:6" x14ac:dyDescent="0.3">
      <c r="B250" s="75">
        <v>986</v>
      </c>
      <c r="C250" t="s">
        <v>514</v>
      </c>
      <c r="D250" s="74">
        <v>44331</v>
      </c>
      <c r="E250" s="73">
        <f t="shared" si="6"/>
        <v>1.2671791948443292E-4</v>
      </c>
      <c r="F250" s="72">
        <f t="shared" si="7"/>
        <v>316.97035498391523</v>
      </c>
    </row>
    <row r="251" spans="2:6" x14ac:dyDescent="0.3">
      <c r="B251" s="75">
        <v>987</v>
      </c>
      <c r="C251" t="s">
        <v>208</v>
      </c>
      <c r="D251" s="74">
        <v>102469.64</v>
      </c>
      <c r="E251" s="73">
        <f t="shared" si="6"/>
        <v>2.9290427897225028E-4</v>
      </c>
      <c r="F251" s="72">
        <f t="shared" si="7"/>
        <v>732.66648994775665</v>
      </c>
    </row>
    <row r="252" spans="2:6" x14ac:dyDescent="0.3">
      <c r="B252" s="75">
        <v>988</v>
      </c>
      <c r="C252" t="s">
        <v>159</v>
      </c>
      <c r="D252" s="74">
        <v>133216.54999999999</v>
      </c>
      <c r="E252" s="73">
        <f t="shared" si="6"/>
        <v>3.8079276481229685E-4</v>
      </c>
      <c r="F252" s="72">
        <f t="shared" si="7"/>
        <v>952.50946613504084</v>
      </c>
    </row>
    <row r="253" spans="2:6" ht="15" thickBot="1" x14ac:dyDescent="0.35">
      <c r="B253" s="71">
        <v>989</v>
      </c>
      <c r="C253" s="70" t="s">
        <v>515</v>
      </c>
      <c r="D253" s="69">
        <v>190188.96000000002</v>
      </c>
      <c r="E253" s="68">
        <f t="shared" si="6"/>
        <v>5.4364551487915986E-4</v>
      </c>
      <c r="F253" s="67">
        <f t="shared" si="7"/>
        <v>1359.8669591306684</v>
      </c>
    </row>
    <row r="254" spans="2:6" ht="15" thickBot="1" x14ac:dyDescent="0.35">
      <c r="B254" s="66"/>
      <c r="C254" s="65"/>
      <c r="D254" s="64">
        <f>SUM(D4:D253)</f>
        <v>349840024.05000019</v>
      </c>
      <c r="E254" s="63">
        <f>SUM(E4:E253)</f>
        <v>0.99999999999999956</v>
      </c>
      <c r="F254" s="62">
        <f>SUM(F4:F253)</f>
        <v>2501385.4100000025</v>
      </c>
    </row>
  </sheetData>
  <autoFilter ref="B3:F254" xr:uid="{A657CCE0-3020-4ACE-A7C9-F353BB8F352D}"/>
  <mergeCells count="5">
    <mergeCell ref="B2:F2"/>
    <mergeCell ref="H4:I4"/>
    <mergeCell ref="H5:I5"/>
    <mergeCell ref="H6:I6"/>
    <mergeCell ref="H3:J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1"/>
  <sheetViews>
    <sheetView topLeftCell="A4" workbookViewId="0">
      <selection activeCell="D13" sqref="D13"/>
    </sheetView>
  </sheetViews>
  <sheetFormatPr defaultColWidth="8.88671875" defaultRowHeight="14.4" x14ac:dyDescent="0.3"/>
  <cols>
    <col min="2" max="5" width="24.6640625" customWidth="1"/>
  </cols>
  <sheetData>
    <row r="1" spans="1:16" ht="15" thickBo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63.75" customHeight="1" thickBot="1" x14ac:dyDescent="0.35">
      <c r="A2" s="12"/>
      <c r="B2" s="98" t="s">
        <v>472</v>
      </c>
      <c r="C2" s="99"/>
      <c r="D2" s="13">
        <f>SUM('Booked Ads'!G$4:G$5)</f>
        <v>2825</v>
      </c>
      <c r="E2" s="44"/>
      <c r="F2" s="12"/>
      <c r="G2" s="14" t="s">
        <v>8</v>
      </c>
      <c r="H2" s="3" t="s">
        <v>9</v>
      </c>
      <c r="I2" s="15" t="s">
        <v>10</v>
      </c>
      <c r="J2" s="16" t="s">
        <v>11</v>
      </c>
      <c r="K2" s="4" t="s">
        <v>12</v>
      </c>
      <c r="L2" s="17" t="s">
        <v>13</v>
      </c>
      <c r="M2" s="18" t="s">
        <v>14</v>
      </c>
      <c r="N2" s="5" t="s">
        <v>15</v>
      </c>
      <c r="O2" s="6" t="s">
        <v>16</v>
      </c>
      <c r="P2" s="19" t="s">
        <v>17</v>
      </c>
    </row>
    <row r="3" spans="1:16" ht="63.75" customHeight="1" thickBot="1" x14ac:dyDescent="0.35">
      <c r="A3" s="12"/>
      <c r="B3" s="98" t="s">
        <v>473</v>
      </c>
      <c r="C3" s="99"/>
      <c r="D3" s="43">
        <v>5932642.9999999944</v>
      </c>
      <c r="E3" s="12"/>
      <c r="F3" s="12"/>
      <c r="G3" s="14">
        <f>IFERROR(J3/(J3+K3+L3),0)</f>
        <v>0</v>
      </c>
      <c r="H3" s="3">
        <f>IFERROR(K3/(J3+K3+L3),0)</f>
        <v>0</v>
      </c>
      <c r="I3" s="15">
        <f>IFERROR(L3/(J3+K3+L3),0)</f>
        <v>0</v>
      </c>
      <c r="J3" s="16" t="e">
        <f>(SUM('Booked Ads'!#REF!)/2)</f>
        <v>#REF!</v>
      </c>
      <c r="K3" s="4" t="e">
        <f>(SUM('Booked Ads'!#REF!)/2)</f>
        <v>#REF!</v>
      </c>
      <c r="L3" s="17" t="e">
        <f>(SUM('Booked Ads'!#REF!)/2)</f>
        <v>#REF!</v>
      </c>
      <c r="M3" s="18">
        <f>G3+H3</f>
        <v>0</v>
      </c>
      <c r="N3" s="5" t="e">
        <f>J3+K3</f>
        <v>#REF!</v>
      </c>
      <c r="O3" s="6">
        <f>I3</f>
        <v>0</v>
      </c>
      <c r="P3" s="19" t="e">
        <f>L3</f>
        <v>#REF!</v>
      </c>
    </row>
    <row r="4" spans="1:16" ht="15" thickBo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30.75" customHeight="1" x14ac:dyDescent="0.3">
      <c r="A5" s="12"/>
      <c r="B5" s="100" t="s">
        <v>474</v>
      </c>
      <c r="C5" s="101"/>
      <c r="D5" s="101"/>
      <c r="E5" s="10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ht="30.75" customHeight="1" x14ac:dyDescent="0.3">
      <c r="A6" s="12"/>
      <c r="B6" s="103"/>
      <c r="C6" s="104"/>
      <c r="D6" s="104"/>
      <c r="E6" s="105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8.8" x14ac:dyDescent="0.3">
      <c r="A7" s="12"/>
      <c r="B7" s="20" t="s">
        <v>475</v>
      </c>
      <c r="C7" s="21" t="s">
        <v>476</v>
      </c>
      <c r="D7" s="22" t="s">
        <v>477</v>
      </c>
      <c r="E7" s="23" t="s">
        <v>478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x14ac:dyDescent="0.3">
      <c r="A8" s="12"/>
      <c r="B8" s="38">
        <v>43191</v>
      </c>
      <c r="C8" s="24" t="e">
        <f>SUMIFS('Booked Ads'!#REF!,'Booked Ads'!#REF!,"&gt;="&amp;DATE(2018,4,1),'Booked Ads'!#REF!,"&lt;="&amp;DATE(2018,4,30))</f>
        <v>#REF!</v>
      </c>
      <c r="D8" s="25" t="e">
        <f>C8/$D$2</f>
        <v>#REF!</v>
      </c>
      <c r="E8" s="26" t="e">
        <f>D8*$D$3</f>
        <v>#REF!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6" x14ac:dyDescent="0.3">
      <c r="A9" s="12"/>
      <c r="B9" s="39">
        <v>43221</v>
      </c>
      <c r="C9" s="27" t="e">
        <f>SUMIFS('Booked Ads'!#REF!,'Booked Ads'!#REF!,"&gt;="&amp;DATE(2018,5,1),'Booked Ads'!#REF!,"&lt;="&amp;DATE(2018,5,31))</f>
        <v>#REF!</v>
      </c>
      <c r="D9" s="41" t="e">
        <f t="shared" ref="D9:D19" si="0">C9/$D$2</f>
        <v>#REF!</v>
      </c>
      <c r="E9" s="42" t="e">
        <f t="shared" ref="E9:E20" si="1">D9*$D$3</f>
        <v>#REF!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">
      <c r="A10" s="12"/>
      <c r="B10" s="38">
        <v>43252</v>
      </c>
      <c r="C10" s="24" t="e">
        <f>SUMIFS('Booked Ads'!#REF!,'Booked Ads'!#REF!,"&gt;="&amp;DATE(2018,6,1),'Booked Ads'!#REF!,"&lt;="&amp;DATE(2018,6,30))</f>
        <v>#REF!</v>
      </c>
      <c r="D10" s="25" t="e">
        <f t="shared" si="0"/>
        <v>#REF!</v>
      </c>
      <c r="E10" s="26" t="e">
        <f t="shared" si="1"/>
        <v>#REF!</v>
      </c>
      <c r="F10" s="12"/>
      <c r="G10" s="12"/>
      <c r="H10" s="12"/>
      <c r="I10" s="12"/>
      <c r="J10" s="12"/>
      <c r="K10" s="28"/>
      <c r="L10" s="12"/>
      <c r="M10" s="12"/>
      <c r="N10" s="12"/>
      <c r="O10" s="12"/>
      <c r="P10" s="12"/>
    </row>
    <row r="11" spans="1:16" x14ac:dyDescent="0.3">
      <c r="A11" s="12"/>
      <c r="B11" s="39">
        <v>43282</v>
      </c>
      <c r="C11" s="27" t="e">
        <f>SUMIFS('Booked Ads'!#REF!,'Booked Ads'!#REF!,"&gt;="&amp;DATE(2018,7,1),'Booked Ads'!#REF!,"&lt;="&amp;DATE(2018,7,31))</f>
        <v>#REF!</v>
      </c>
      <c r="D11" s="41" t="e">
        <f t="shared" si="0"/>
        <v>#REF!</v>
      </c>
      <c r="E11" s="42" t="e">
        <f t="shared" si="1"/>
        <v>#REF!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x14ac:dyDescent="0.3">
      <c r="A12" s="12"/>
      <c r="B12" s="38">
        <v>43313</v>
      </c>
      <c r="C12" s="24" t="e">
        <f>SUMIFS('Booked Ads'!#REF!,'Booked Ads'!#REF!,"&gt;="&amp;DATE(2018,8,1),'Booked Ads'!#REF!,"&lt;="&amp;DATE(2018,8,31))</f>
        <v>#REF!</v>
      </c>
      <c r="D12" s="25" t="e">
        <f t="shared" si="0"/>
        <v>#REF!</v>
      </c>
      <c r="E12" s="26" t="e">
        <f t="shared" si="1"/>
        <v>#REF!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x14ac:dyDescent="0.3">
      <c r="A13" s="12"/>
      <c r="B13" s="39">
        <v>43344</v>
      </c>
      <c r="C13" s="27" t="e">
        <f>SUMIFS('Booked Ads'!#REF!,'Booked Ads'!#REF!,"&gt;="&amp;DATE(2018,9,1),'Booked Ads'!#REF!,"&lt;="&amp;DATE(2018,9,30))</f>
        <v>#REF!</v>
      </c>
      <c r="D13" s="41" t="e">
        <f t="shared" si="0"/>
        <v>#REF!</v>
      </c>
      <c r="E13" s="42" t="e">
        <f t="shared" si="1"/>
        <v>#REF!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x14ac:dyDescent="0.3">
      <c r="A14" s="12"/>
      <c r="B14" s="38">
        <v>43374</v>
      </c>
      <c r="C14" s="24" t="e">
        <f>SUMIFS('Booked Ads'!#REF!,'Booked Ads'!#REF!,"&gt;="&amp;DATE(2018,10,1),'Booked Ads'!#REF!,"&lt;="&amp;DATE(2018,10,31))</f>
        <v>#REF!</v>
      </c>
      <c r="D14" s="25" t="e">
        <f t="shared" si="0"/>
        <v>#REF!</v>
      </c>
      <c r="E14" s="26" t="e">
        <f t="shared" si="1"/>
        <v>#REF!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x14ac:dyDescent="0.3">
      <c r="A15" s="12"/>
      <c r="B15" s="39">
        <v>43405</v>
      </c>
      <c r="C15" s="27" t="e">
        <f>SUMIFS('Booked Ads'!#REF!,'Booked Ads'!#REF!,"&gt;="&amp;DATE(2018,11,1),'Booked Ads'!#REF!,"&lt;="&amp;DATE(2018,11,30))</f>
        <v>#REF!</v>
      </c>
      <c r="D15" s="41" t="e">
        <f t="shared" si="0"/>
        <v>#REF!</v>
      </c>
      <c r="E15" s="42" t="e">
        <f t="shared" si="1"/>
        <v>#REF!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">
      <c r="A16" s="12"/>
      <c r="B16" s="38">
        <v>43435</v>
      </c>
      <c r="C16" s="24" t="e">
        <f>SUMIFS('Booked Ads'!#REF!,'Booked Ads'!#REF!,"&gt;="&amp;DATE(2018,12,1),'Booked Ads'!#REF!,"&lt;="&amp;DATE(2018,12,31))</f>
        <v>#REF!</v>
      </c>
      <c r="D16" s="25" t="e">
        <f t="shared" si="0"/>
        <v>#REF!</v>
      </c>
      <c r="E16" s="26" t="e">
        <f t="shared" si="1"/>
        <v>#REF!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x14ac:dyDescent="0.3">
      <c r="A17" s="12"/>
      <c r="B17" s="39">
        <v>43466</v>
      </c>
      <c r="C17" s="27" t="e">
        <f>SUMIFS('Booked Ads'!#REF!,'Booked Ads'!#REF!,"&gt;="&amp;DATE(2019,1,1),'Booked Ads'!#REF!,"&lt;="&amp;DATE(2019,1,31))</f>
        <v>#REF!</v>
      </c>
      <c r="D17" s="41" t="e">
        <f t="shared" si="0"/>
        <v>#REF!</v>
      </c>
      <c r="E17" s="42" t="e">
        <f t="shared" si="1"/>
        <v>#REF!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x14ac:dyDescent="0.3">
      <c r="A18" s="12"/>
      <c r="B18" s="38">
        <v>43497</v>
      </c>
      <c r="C18" s="24" t="e">
        <f>SUMIFS('Booked Ads'!#REF!,'Booked Ads'!#REF!,"&gt;="&amp;DATE(2019,2,1),'Booked Ads'!#REF!,"&lt;="&amp;DATE(2019,2,28))</f>
        <v>#REF!</v>
      </c>
      <c r="D18" s="25" t="e">
        <f t="shared" si="0"/>
        <v>#REF!</v>
      </c>
      <c r="E18" s="26" t="e">
        <f t="shared" si="1"/>
        <v>#REF!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ht="15" thickBot="1" x14ac:dyDescent="0.35">
      <c r="A19" s="12"/>
      <c r="B19" s="40">
        <v>43525</v>
      </c>
      <c r="C19" s="29" t="e">
        <f>SUMIFS('Booked Ads'!#REF!,'Booked Ads'!#REF!,"&gt;="&amp;DATE(2019,3,1),'Booked Ads'!#REF!,"&lt;="&amp;DATE(2019,3,31))</f>
        <v>#REF!</v>
      </c>
      <c r="D19" s="41" t="e">
        <f t="shared" si="0"/>
        <v>#REF!</v>
      </c>
      <c r="E19" s="42" t="e">
        <f t="shared" si="1"/>
        <v>#REF!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x14ac:dyDescent="0.3">
      <c r="A20" s="12"/>
      <c r="B20" s="30" t="s">
        <v>479</v>
      </c>
      <c r="C20" s="31" t="e">
        <f>SUM(C8:C19)</f>
        <v>#REF!</v>
      </c>
      <c r="D20" s="32" t="e">
        <f>SUM(D8:D19)</f>
        <v>#REF!</v>
      </c>
      <c r="E20" s="33" t="e">
        <f t="shared" si="1"/>
        <v>#REF!</v>
      </c>
      <c r="F20" s="12"/>
      <c r="G20" s="34"/>
    </row>
    <row r="21" spans="1:16" ht="15" thickBot="1" x14ac:dyDescent="0.35">
      <c r="A21" s="12"/>
      <c r="B21" s="35" t="s">
        <v>480</v>
      </c>
      <c r="C21" s="36">
        <f>SUM('Booked Ads'!$H$4:$H$5)</f>
        <v>0</v>
      </c>
      <c r="D21" s="45"/>
      <c r="E21" s="46"/>
      <c r="F21" s="12"/>
      <c r="G21" s="37"/>
    </row>
  </sheetData>
  <mergeCells count="3">
    <mergeCell ref="B2:C2"/>
    <mergeCell ref="B3:C3"/>
    <mergeCell ref="B5:E6"/>
  </mergeCells>
  <pageMargins left="0.7" right="0.7" top="0.75" bottom="0.75" header="0.3" footer="0.3"/>
  <ignoredErrors>
    <ignoredError sqref="G3:L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D8"/>
  <sheetViews>
    <sheetView workbookViewId="0">
      <selection activeCell="C13" sqref="C13"/>
    </sheetView>
  </sheetViews>
  <sheetFormatPr defaultColWidth="8.88671875" defaultRowHeight="14.4" x14ac:dyDescent="0.3"/>
  <sheetData>
    <row r="2" spans="2:4" x14ac:dyDescent="0.3">
      <c r="B2" t="s">
        <v>462</v>
      </c>
      <c r="D2" t="s">
        <v>463</v>
      </c>
    </row>
    <row r="3" spans="2:4" x14ac:dyDescent="0.3">
      <c r="B3" t="s">
        <v>7</v>
      </c>
      <c r="D3" t="s">
        <v>464</v>
      </c>
    </row>
    <row r="4" spans="2:4" x14ac:dyDescent="0.3">
      <c r="B4" t="s">
        <v>465</v>
      </c>
      <c r="D4" t="s">
        <v>466</v>
      </c>
    </row>
    <row r="5" spans="2:4" x14ac:dyDescent="0.3">
      <c r="B5" t="s">
        <v>467</v>
      </c>
      <c r="D5" t="s">
        <v>468</v>
      </c>
    </row>
    <row r="6" spans="2:4" x14ac:dyDescent="0.3">
      <c r="D6" t="s">
        <v>469</v>
      </c>
    </row>
    <row r="7" spans="2:4" x14ac:dyDescent="0.3">
      <c r="D7" t="s">
        <v>470</v>
      </c>
    </row>
    <row r="8" spans="2:4" x14ac:dyDescent="0.3">
      <c r="D8" t="s">
        <v>471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Booked Ads</vt:lpstr>
      <vt:lpstr>2022 Final Allocation</vt:lpstr>
      <vt:lpstr>Summary Table</vt:lpstr>
      <vt:lpstr>Buttons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2018-05-04T20:15:16Z</dcterms:created>
  <dcterms:modified xsi:type="dcterms:W3CDTF">2022-03-16T20:48:56Z</dcterms:modified>
</cp:coreProperties>
</file>