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24226"/>
  <xr:revisionPtr revIDLastSave="0" documentId="13_ncr:1_{CD70422A-57DB-43F8-A4D7-0C3CFE358391}" xr6:coauthVersionLast="47" xr6:coauthVersionMax="47" xr10:uidLastSave="{00000000-0000-0000-0000-000000000000}"/>
  <bookViews>
    <workbookView xWindow="28680" yWindow="-120" windowWidth="29040" windowHeight="15840" xr2:uid="{00000000-000D-0000-FFFF-FFFF00000000}"/>
  </bookViews>
  <sheets>
    <sheet name="Alphabetical" sheetId="2" r:id="rId1"/>
    <sheet name="Residential Diversion Rate" sheetId="13" r:id="rId2"/>
    <sheet name="Municipal Grouping" sheetId="12" r:id="rId3"/>
  </sheets>
  <definedNames>
    <definedName name="_xlnm._FilterDatabase" localSheetId="0" hidden="1">Alphabetical!$B$7:$AD$119</definedName>
    <definedName name="_xlnm._FilterDatabase" localSheetId="1" hidden="1">'Residential Diversion Rate'!$B$7:$AD$119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06" i="12" l="1"/>
  <c r="Z106" i="12"/>
  <c r="R106" i="12"/>
  <c r="O106" i="12"/>
  <c r="L106" i="12"/>
  <c r="AD118" i="12"/>
  <c r="Z118" i="12"/>
  <c r="R118" i="12"/>
  <c r="O118" i="12"/>
  <c r="L118" i="12"/>
  <c r="AD77" i="12"/>
  <c r="Z77" i="12"/>
  <c r="R77" i="12"/>
  <c r="O77" i="12"/>
  <c r="L77" i="12"/>
  <c r="AA121" i="13"/>
  <c r="AA155" i="12" s="1"/>
  <c r="W121" i="13"/>
  <c r="Q121" i="13"/>
  <c r="AD121" i="13" s="1"/>
  <c r="N121" i="13"/>
  <c r="V121" i="13" s="1"/>
  <c r="K121" i="13"/>
  <c r="I121" i="13"/>
  <c r="R121" i="13" s="1"/>
  <c r="H121" i="13"/>
  <c r="G121" i="13"/>
  <c r="F121" i="13"/>
  <c r="E121" i="13"/>
  <c r="AD119" i="13"/>
  <c r="Z119" i="13"/>
  <c r="R119" i="13"/>
  <c r="O119" i="13"/>
  <c r="L119" i="13"/>
  <c r="AD118" i="13"/>
  <c r="Z118" i="13"/>
  <c r="R118" i="13"/>
  <c r="O118" i="13"/>
  <c r="L118" i="13"/>
  <c r="AD117" i="13"/>
  <c r="Z117" i="13"/>
  <c r="R117" i="13"/>
  <c r="O117" i="13"/>
  <c r="L117" i="13"/>
  <c r="AD116" i="13"/>
  <c r="Z116" i="13"/>
  <c r="R116" i="13"/>
  <c r="O116" i="13"/>
  <c r="L116" i="13"/>
  <c r="AD115" i="13"/>
  <c r="Z115" i="13"/>
  <c r="R115" i="13"/>
  <c r="O115" i="13"/>
  <c r="L115" i="13"/>
  <c r="AD114" i="13"/>
  <c r="Z114" i="13"/>
  <c r="R114" i="13"/>
  <c r="O114" i="13"/>
  <c r="L114" i="13"/>
  <c r="AD113" i="13"/>
  <c r="Z113" i="13"/>
  <c r="R113" i="13"/>
  <c r="O113" i="13"/>
  <c r="L113" i="13"/>
  <c r="AD112" i="13"/>
  <c r="Z112" i="13"/>
  <c r="R112" i="13"/>
  <c r="O112" i="13"/>
  <c r="L112" i="13"/>
  <c r="AD111" i="13"/>
  <c r="Z111" i="13"/>
  <c r="R111" i="13"/>
  <c r="O111" i="13"/>
  <c r="L111" i="13"/>
  <c r="AD110" i="13"/>
  <c r="Z110" i="13"/>
  <c r="R110" i="13"/>
  <c r="O110" i="13"/>
  <c r="L110" i="13"/>
  <c r="AD109" i="13"/>
  <c r="Z109" i="13"/>
  <c r="R109" i="13"/>
  <c r="O109" i="13"/>
  <c r="L109" i="13"/>
  <c r="AD108" i="13"/>
  <c r="Z108" i="13"/>
  <c r="R108" i="13"/>
  <c r="O108" i="13"/>
  <c r="L108" i="13"/>
  <c r="AD107" i="13"/>
  <c r="Z107" i="13"/>
  <c r="R107" i="13"/>
  <c r="O107" i="13"/>
  <c r="L107" i="13"/>
  <c r="AD106" i="13"/>
  <c r="Z106" i="13"/>
  <c r="R106" i="13"/>
  <c r="O106" i="13"/>
  <c r="L106" i="13"/>
  <c r="AD105" i="13"/>
  <c r="Z105" i="13"/>
  <c r="R105" i="13"/>
  <c r="O105" i="13"/>
  <c r="L105" i="13"/>
  <c r="AD104" i="13"/>
  <c r="Z104" i="13"/>
  <c r="R104" i="13"/>
  <c r="O104" i="13"/>
  <c r="L104" i="13"/>
  <c r="AD103" i="13"/>
  <c r="Z103" i="13"/>
  <c r="R103" i="13"/>
  <c r="O103" i="13"/>
  <c r="L103" i="13"/>
  <c r="AD102" i="13"/>
  <c r="Z102" i="13"/>
  <c r="R102" i="13"/>
  <c r="O102" i="13"/>
  <c r="L102" i="13"/>
  <c r="AD101" i="13"/>
  <c r="Z101" i="13"/>
  <c r="R101" i="13"/>
  <c r="O101" i="13"/>
  <c r="L101" i="13"/>
  <c r="AD100" i="13"/>
  <c r="Z100" i="13"/>
  <c r="R100" i="13"/>
  <c r="O100" i="13"/>
  <c r="L100" i="13"/>
  <c r="AD99" i="13"/>
  <c r="Z99" i="13"/>
  <c r="R99" i="13"/>
  <c r="O99" i="13"/>
  <c r="L99" i="13"/>
  <c r="AD98" i="13"/>
  <c r="Z98" i="13"/>
  <c r="R98" i="13"/>
  <c r="O98" i="13"/>
  <c r="L98" i="13"/>
  <c r="AD97" i="13"/>
  <c r="Z97" i="13"/>
  <c r="R97" i="13"/>
  <c r="O97" i="13"/>
  <c r="L97" i="13"/>
  <c r="AD96" i="13"/>
  <c r="Z96" i="13"/>
  <c r="R96" i="13"/>
  <c r="O96" i="13"/>
  <c r="L96" i="13"/>
  <c r="AD95" i="13"/>
  <c r="Z95" i="13"/>
  <c r="R95" i="13"/>
  <c r="O95" i="13"/>
  <c r="L95" i="13"/>
  <c r="AD94" i="13"/>
  <c r="Z94" i="13"/>
  <c r="R94" i="13"/>
  <c r="O94" i="13"/>
  <c r="L94" i="13"/>
  <c r="AD93" i="13"/>
  <c r="Z93" i="13"/>
  <c r="R93" i="13"/>
  <c r="O93" i="13"/>
  <c r="L93" i="13"/>
  <c r="AD92" i="13"/>
  <c r="Z92" i="13"/>
  <c r="R92" i="13"/>
  <c r="O92" i="13"/>
  <c r="L92" i="13"/>
  <c r="AD91" i="13"/>
  <c r="Z91" i="13"/>
  <c r="R91" i="13"/>
  <c r="O91" i="13"/>
  <c r="L91" i="13"/>
  <c r="AD90" i="13"/>
  <c r="Z90" i="13"/>
  <c r="R90" i="13"/>
  <c r="O90" i="13"/>
  <c r="L90" i="13"/>
  <c r="AD89" i="13"/>
  <c r="Z89" i="13"/>
  <c r="R89" i="13"/>
  <c r="O89" i="13"/>
  <c r="L89" i="13"/>
  <c r="AD88" i="13"/>
  <c r="Z88" i="13"/>
  <c r="R88" i="13"/>
  <c r="O88" i="13"/>
  <c r="L88" i="13"/>
  <c r="AD87" i="13"/>
  <c r="Z87" i="13"/>
  <c r="R87" i="13"/>
  <c r="O87" i="13"/>
  <c r="L87" i="13"/>
  <c r="AD86" i="13"/>
  <c r="Z86" i="13"/>
  <c r="R86" i="13"/>
  <c r="O86" i="13"/>
  <c r="L86" i="13"/>
  <c r="AD85" i="13"/>
  <c r="Z85" i="13"/>
  <c r="R85" i="13"/>
  <c r="O85" i="13"/>
  <c r="L85" i="13"/>
  <c r="AD84" i="13"/>
  <c r="Z84" i="13"/>
  <c r="R84" i="13"/>
  <c r="O84" i="13"/>
  <c r="L84" i="13"/>
  <c r="AD83" i="13"/>
  <c r="Z83" i="13"/>
  <c r="R83" i="13"/>
  <c r="O83" i="13"/>
  <c r="L83" i="13"/>
  <c r="AD82" i="13"/>
  <c r="Z82" i="13"/>
  <c r="R82" i="13"/>
  <c r="O82" i="13"/>
  <c r="L82" i="13"/>
  <c r="AD81" i="13"/>
  <c r="Z81" i="13"/>
  <c r="R81" i="13"/>
  <c r="O81" i="13"/>
  <c r="L81" i="13"/>
  <c r="AD80" i="13"/>
  <c r="Z80" i="13"/>
  <c r="R80" i="13"/>
  <c r="O80" i="13"/>
  <c r="L80" i="13"/>
  <c r="AD79" i="13"/>
  <c r="Z79" i="13"/>
  <c r="R79" i="13"/>
  <c r="O79" i="13"/>
  <c r="L79" i="13"/>
  <c r="AD78" i="13"/>
  <c r="Z78" i="13"/>
  <c r="R78" i="13"/>
  <c r="O78" i="13"/>
  <c r="L78" i="13"/>
  <c r="AD77" i="13"/>
  <c r="Z77" i="13"/>
  <c r="R77" i="13"/>
  <c r="O77" i="13"/>
  <c r="L77" i="13"/>
  <c r="AD76" i="13"/>
  <c r="Z76" i="13"/>
  <c r="R76" i="13"/>
  <c r="O76" i="13"/>
  <c r="L76" i="13"/>
  <c r="AD75" i="13"/>
  <c r="Z75" i="13"/>
  <c r="R75" i="13"/>
  <c r="O75" i="13"/>
  <c r="L75" i="13"/>
  <c r="AD74" i="13"/>
  <c r="Z74" i="13"/>
  <c r="R74" i="13"/>
  <c r="O74" i="13"/>
  <c r="L74" i="13"/>
  <c r="AD73" i="13"/>
  <c r="Z73" i="13"/>
  <c r="R73" i="13"/>
  <c r="O73" i="13"/>
  <c r="L73" i="13"/>
  <c r="AD72" i="13"/>
  <c r="Z72" i="13"/>
  <c r="R72" i="13"/>
  <c r="O72" i="13"/>
  <c r="L72" i="13"/>
  <c r="AD71" i="13"/>
  <c r="Z71" i="13"/>
  <c r="R71" i="13"/>
  <c r="O71" i="13"/>
  <c r="L71" i="13"/>
  <c r="AD70" i="13"/>
  <c r="Z70" i="13"/>
  <c r="R70" i="13"/>
  <c r="O70" i="13"/>
  <c r="L70" i="13"/>
  <c r="AD69" i="13"/>
  <c r="Z69" i="13"/>
  <c r="R69" i="13"/>
  <c r="O69" i="13"/>
  <c r="L69" i="13"/>
  <c r="AD68" i="13"/>
  <c r="Z68" i="13"/>
  <c r="R68" i="13"/>
  <c r="O68" i="13"/>
  <c r="L68" i="13"/>
  <c r="AD67" i="13"/>
  <c r="Z67" i="13"/>
  <c r="R67" i="13"/>
  <c r="O67" i="13"/>
  <c r="L67" i="13"/>
  <c r="AD66" i="13"/>
  <c r="Z66" i="13"/>
  <c r="R66" i="13"/>
  <c r="O66" i="13"/>
  <c r="L66" i="13"/>
  <c r="AD65" i="13"/>
  <c r="Z65" i="13"/>
  <c r="R65" i="13"/>
  <c r="O65" i="13"/>
  <c r="L65" i="13"/>
  <c r="AD64" i="13"/>
  <c r="Z64" i="13"/>
  <c r="R64" i="13"/>
  <c r="O64" i="13"/>
  <c r="L64" i="13"/>
  <c r="AD63" i="13"/>
  <c r="Z63" i="13"/>
  <c r="R63" i="13"/>
  <c r="O63" i="13"/>
  <c r="L63" i="13"/>
  <c r="AD62" i="13"/>
  <c r="Z62" i="13"/>
  <c r="R62" i="13"/>
  <c r="O62" i="13"/>
  <c r="L62" i="13"/>
  <c r="AD61" i="13"/>
  <c r="Z61" i="13"/>
  <c r="R61" i="13"/>
  <c r="O61" i="13"/>
  <c r="L61" i="13"/>
  <c r="AD60" i="13"/>
  <c r="Z60" i="13"/>
  <c r="R60" i="13"/>
  <c r="O60" i="13"/>
  <c r="L60" i="13"/>
  <c r="AD59" i="13"/>
  <c r="Z59" i="13"/>
  <c r="R59" i="13"/>
  <c r="O59" i="13"/>
  <c r="L59" i="13"/>
  <c r="AD58" i="13"/>
  <c r="Z58" i="13"/>
  <c r="R58" i="13"/>
  <c r="O58" i="13"/>
  <c r="L58" i="13"/>
  <c r="AD57" i="13"/>
  <c r="Z57" i="13"/>
  <c r="R57" i="13"/>
  <c r="O57" i="13"/>
  <c r="L57" i="13"/>
  <c r="AD56" i="13"/>
  <c r="Z56" i="13"/>
  <c r="R56" i="13"/>
  <c r="O56" i="13"/>
  <c r="L56" i="13"/>
  <c r="AD55" i="13"/>
  <c r="Z55" i="13"/>
  <c r="R55" i="13"/>
  <c r="O55" i="13"/>
  <c r="L55" i="13"/>
  <c r="AD54" i="13"/>
  <c r="Z54" i="13"/>
  <c r="R54" i="13"/>
  <c r="O54" i="13"/>
  <c r="L54" i="13"/>
  <c r="AD53" i="13"/>
  <c r="Z53" i="13"/>
  <c r="R53" i="13"/>
  <c r="O53" i="13"/>
  <c r="L53" i="13"/>
  <c r="AD52" i="13"/>
  <c r="Z52" i="13"/>
  <c r="R52" i="13"/>
  <c r="O52" i="13"/>
  <c r="L52" i="13"/>
  <c r="AD51" i="13"/>
  <c r="Z51" i="13"/>
  <c r="R51" i="13"/>
  <c r="O51" i="13"/>
  <c r="L51" i="13"/>
  <c r="AD50" i="13"/>
  <c r="Z50" i="13"/>
  <c r="R50" i="13"/>
  <c r="O50" i="13"/>
  <c r="L50" i="13"/>
  <c r="AD49" i="13"/>
  <c r="Z49" i="13"/>
  <c r="R49" i="13"/>
  <c r="O49" i="13"/>
  <c r="L49" i="13"/>
  <c r="AD48" i="13"/>
  <c r="Z48" i="13"/>
  <c r="R48" i="13"/>
  <c r="O48" i="13"/>
  <c r="L48" i="13"/>
  <c r="AD47" i="13"/>
  <c r="Z47" i="13"/>
  <c r="R47" i="13"/>
  <c r="O47" i="13"/>
  <c r="L47" i="13"/>
  <c r="AD46" i="13"/>
  <c r="Z46" i="13"/>
  <c r="R46" i="13"/>
  <c r="O46" i="13"/>
  <c r="L46" i="13"/>
  <c r="AD45" i="13"/>
  <c r="Z45" i="13"/>
  <c r="R45" i="13"/>
  <c r="O45" i="13"/>
  <c r="L45" i="13"/>
  <c r="AD44" i="13"/>
  <c r="Z44" i="13"/>
  <c r="R44" i="13"/>
  <c r="O44" i="13"/>
  <c r="L44" i="13"/>
  <c r="AD43" i="13"/>
  <c r="Z43" i="13"/>
  <c r="R43" i="13"/>
  <c r="O43" i="13"/>
  <c r="L43" i="13"/>
  <c r="AD42" i="13"/>
  <c r="Z42" i="13"/>
  <c r="R42" i="13"/>
  <c r="O42" i="13"/>
  <c r="L42" i="13"/>
  <c r="AD41" i="13"/>
  <c r="Z41" i="13"/>
  <c r="R41" i="13"/>
  <c r="O41" i="13"/>
  <c r="L41" i="13"/>
  <c r="AD40" i="13"/>
  <c r="Z40" i="13"/>
  <c r="R40" i="13"/>
  <c r="O40" i="13"/>
  <c r="L40" i="13"/>
  <c r="AD39" i="13"/>
  <c r="Z39" i="13"/>
  <c r="R39" i="13"/>
  <c r="O39" i="13"/>
  <c r="L39" i="13"/>
  <c r="AD38" i="13"/>
  <c r="Z38" i="13"/>
  <c r="R38" i="13"/>
  <c r="O38" i="13"/>
  <c r="L38" i="13"/>
  <c r="AD37" i="13"/>
  <c r="Z37" i="13"/>
  <c r="R37" i="13"/>
  <c r="O37" i="13"/>
  <c r="L37" i="13"/>
  <c r="AD36" i="13"/>
  <c r="Z36" i="13"/>
  <c r="R36" i="13"/>
  <c r="O36" i="13"/>
  <c r="L36" i="13"/>
  <c r="AD35" i="13"/>
  <c r="Z35" i="13"/>
  <c r="R35" i="13"/>
  <c r="O35" i="13"/>
  <c r="L35" i="13"/>
  <c r="AD34" i="13"/>
  <c r="Z34" i="13"/>
  <c r="R34" i="13"/>
  <c r="O34" i="13"/>
  <c r="L34" i="13"/>
  <c r="AD33" i="13"/>
  <c r="Z33" i="13"/>
  <c r="R33" i="13"/>
  <c r="O33" i="13"/>
  <c r="L33" i="13"/>
  <c r="AD32" i="13"/>
  <c r="Z32" i="13"/>
  <c r="R32" i="13"/>
  <c r="O32" i="13"/>
  <c r="L32" i="13"/>
  <c r="AD31" i="13"/>
  <c r="Z31" i="13"/>
  <c r="R31" i="13"/>
  <c r="O31" i="13"/>
  <c r="L31" i="13"/>
  <c r="AD30" i="13"/>
  <c r="Z30" i="13"/>
  <c r="R30" i="13"/>
  <c r="O30" i="13"/>
  <c r="L30" i="13"/>
  <c r="AD29" i="13"/>
  <c r="Z29" i="13"/>
  <c r="R29" i="13"/>
  <c r="O29" i="13"/>
  <c r="L29" i="13"/>
  <c r="AD28" i="13"/>
  <c r="Z28" i="13"/>
  <c r="R28" i="13"/>
  <c r="O28" i="13"/>
  <c r="L28" i="13"/>
  <c r="AD27" i="13"/>
  <c r="Z27" i="13"/>
  <c r="R27" i="13"/>
  <c r="O27" i="13"/>
  <c r="L27" i="13"/>
  <c r="AD26" i="13"/>
  <c r="Z26" i="13"/>
  <c r="R26" i="13"/>
  <c r="O26" i="13"/>
  <c r="L26" i="13"/>
  <c r="AD25" i="13"/>
  <c r="Z25" i="13"/>
  <c r="R25" i="13"/>
  <c r="O25" i="13"/>
  <c r="L25" i="13"/>
  <c r="AD24" i="13"/>
  <c r="Z24" i="13"/>
  <c r="R24" i="13"/>
  <c r="O24" i="13"/>
  <c r="L24" i="13"/>
  <c r="AD23" i="13"/>
  <c r="Z23" i="13"/>
  <c r="R23" i="13"/>
  <c r="O23" i="13"/>
  <c r="L23" i="13"/>
  <c r="AD22" i="13"/>
  <c r="Z22" i="13"/>
  <c r="R22" i="13"/>
  <c r="O22" i="13"/>
  <c r="L22" i="13"/>
  <c r="AD21" i="13"/>
  <c r="Z21" i="13"/>
  <c r="R21" i="13"/>
  <c r="O21" i="13"/>
  <c r="L21" i="13"/>
  <c r="AD20" i="13"/>
  <c r="Z20" i="13"/>
  <c r="R20" i="13"/>
  <c r="O20" i="13"/>
  <c r="L20" i="13"/>
  <c r="AD19" i="13"/>
  <c r="Z19" i="13"/>
  <c r="R19" i="13"/>
  <c r="O19" i="13"/>
  <c r="L19" i="13"/>
  <c r="AD18" i="13"/>
  <c r="Z18" i="13"/>
  <c r="R18" i="13"/>
  <c r="O18" i="13"/>
  <c r="L18" i="13"/>
  <c r="AD17" i="13"/>
  <c r="Z17" i="13"/>
  <c r="R17" i="13"/>
  <c r="O17" i="13"/>
  <c r="L17" i="13"/>
  <c r="AD16" i="13"/>
  <c r="Z16" i="13"/>
  <c r="R16" i="13"/>
  <c r="O16" i="13"/>
  <c r="L16" i="13"/>
  <c r="AD15" i="13"/>
  <c r="Z15" i="13"/>
  <c r="R15" i="13"/>
  <c r="O15" i="13"/>
  <c r="L15" i="13"/>
  <c r="AD14" i="13"/>
  <c r="Z14" i="13"/>
  <c r="R14" i="13"/>
  <c r="O14" i="13"/>
  <c r="L14" i="13"/>
  <c r="AD13" i="13"/>
  <c r="Z13" i="13"/>
  <c r="R13" i="13"/>
  <c r="O13" i="13"/>
  <c r="L13" i="13"/>
  <c r="AD12" i="13"/>
  <c r="Z12" i="13"/>
  <c r="R12" i="13"/>
  <c r="O12" i="13"/>
  <c r="L12" i="13"/>
  <c r="AD11" i="13"/>
  <c r="Z11" i="13"/>
  <c r="R11" i="13"/>
  <c r="O11" i="13"/>
  <c r="L11" i="13"/>
  <c r="AD10" i="13"/>
  <c r="Z10" i="13"/>
  <c r="R10" i="13"/>
  <c r="O10" i="13"/>
  <c r="L10" i="13"/>
  <c r="AD9" i="13"/>
  <c r="Z9" i="13"/>
  <c r="R9" i="13"/>
  <c r="O9" i="13"/>
  <c r="L9" i="13"/>
  <c r="AD8" i="13"/>
  <c r="Z8" i="13"/>
  <c r="R8" i="13"/>
  <c r="O8" i="13"/>
  <c r="L8" i="13"/>
  <c r="E121" i="2"/>
  <c r="Z88" i="2"/>
  <c r="AD88" i="2"/>
  <c r="Z118" i="2"/>
  <c r="AD118" i="2"/>
  <c r="Z113" i="2"/>
  <c r="AD113" i="2"/>
  <c r="Z81" i="2"/>
  <c r="AD81" i="2"/>
  <c r="Z67" i="2"/>
  <c r="AD67" i="2"/>
  <c r="Z59" i="2"/>
  <c r="AD59" i="2"/>
  <c r="Z86" i="2"/>
  <c r="AD86" i="2"/>
  <c r="Z79" i="2"/>
  <c r="AD79" i="2"/>
  <c r="Z90" i="2"/>
  <c r="AD90" i="2"/>
  <c r="Z35" i="2"/>
  <c r="AD35" i="2"/>
  <c r="Z23" i="2"/>
  <c r="AD23" i="2"/>
  <c r="Z55" i="2"/>
  <c r="AD55" i="2"/>
  <c r="Z89" i="2"/>
  <c r="AD89" i="2"/>
  <c r="Z57" i="2"/>
  <c r="AD57" i="2"/>
  <c r="Z75" i="2"/>
  <c r="AD75" i="2"/>
  <c r="Z70" i="2"/>
  <c r="AD70" i="2"/>
  <c r="Z39" i="2"/>
  <c r="AD39" i="2"/>
  <c r="Z96" i="2"/>
  <c r="AD96" i="2"/>
  <c r="Z109" i="2"/>
  <c r="AD109" i="2"/>
  <c r="Z63" i="2"/>
  <c r="AD63" i="2"/>
  <c r="Z60" i="2"/>
  <c r="AD60" i="2"/>
  <c r="Z62" i="2"/>
  <c r="AD62" i="2"/>
  <c r="Z61" i="2"/>
  <c r="AD61" i="2"/>
  <c r="Z87" i="2"/>
  <c r="AD87" i="2"/>
  <c r="Z38" i="2"/>
  <c r="AD38" i="2"/>
  <c r="Z83" i="2"/>
  <c r="AD83" i="2"/>
  <c r="Z15" i="2"/>
  <c r="AD15" i="2"/>
  <c r="Z10" i="2"/>
  <c r="AD10" i="2"/>
  <c r="Z31" i="2"/>
  <c r="AD31" i="2"/>
  <c r="Z95" i="2"/>
  <c r="AD95" i="2"/>
  <c r="Z111" i="2"/>
  <c r="AD111" i="2"/>
  <c r="Z66" i="2"/>
  <c r="AD66" i="2"/>
  <c r="Z68" i="2"/>
  <c r="AD68" i="2"/>
  <c r="Z44" i="2"/>
  <c r="AD44" i="2"/>
  <c r="Z80" i="2"/>
  <c r="AD80" i="2"/>
  <c r="Z22" i="2"/>
  <c r="AD22" i="2"/>
  <c r="Z47" i="2"/>
  <c r="AD47" i="2"/>
  <c r="Z37" i="2"/>
  <c r="AD37" i="2"/>
  <c r="Z45" i="2"/>
  <c r="AD45" i="2"/>
  <c r="Z14" i="2"/>
  <c r="AD14" i="2"/>
  <c r="Z19" i="2"/>
  <c r="AD19" i="2"/>
  <c r="Z36" i="2"/>
  <c r="AD36" i="2"/>
  <c r="Z110" i="2"/>
  <c r="AD110" i="2"/>
  <c r="Z98" i="2"/>
  <c r="AD98" i="2"/>
  <c r="Z104" i="2"/>
  <c r="AD104" i="2"/>
  <c r="Z41" i="2"/>
  <c r="AD41" i="2"/>
  <c r="Z72" i="2"/>
  <c r="AD72" i="2"/>
  <c r="Z12" i="2"/>
  <c r="AD12" i="2"/>
  <c r="Z108" i="2"/>
  <c r="AD108" i="2"/>
  <c r="Z74" i="2"/>
  <c r="AD74" i="2"/>
  <c r="Z34" i="2"/>
  <c r="AD34" i="2"/>
  <c r="Z91" i="2"/>
  <c r="AD91" i="2"/>
  <c r="Z76" i="2"/>
  <c r="AD76" i="2"/>
  <c r="Z71" i="2"/>
  <c r="AD71" i="2"/>
  <c r="Z73" i="2"/>
  <c r="AD73" i="2"/>
  <c r="Z33" i="2"/>
  <c r="AD33" i="2"/>
  <c r="Z105" i="2"/>
  <c r="AD105" i="2"/>
  <c r="Z53" i="2"/>
  <c r="AD53" i="2"/>
  <c r="Z77" i="2"/>
  <c r="AD77" i="2"/>
  <c r="Z32" i="2"/>
  <c r="AD32" i="2"/>
  <c r="Z16" i="2"/>
  <c r="AD16" i="2"/>
  <c r="Z84" i="2"/>
  <c r="AD84" i="2"/>
  <c r="Z107" i="2"/>
  <c r="AD107" i="2"/>
  <c r="Z78" i="2"/>
  <c r="AD78" i="2"/>
  <c r="Z101" i="2"/>
  <c r="AD101" i="2"/>
  <c r="Z8" i="2"/>
  <c r="AD8" i="2"/>
  <c r="Z92" i="2"/>
  <c r="AD92" i="2"/>
  <c r="Z18" i="2"/>
  <c r="AD18" i="2"/>
  <c r="Z43" i="2"/>
  <c r="AD43" i="2"/>
  <c r="Z48" i="2"/>
  <c r="AD48" i="2"/>
  <c r="Z117" i="2"/>
  <c r="AD117" i="2"/>
  <c r="Z11" i="2"/>
  <c r="AD11" i="2"/>
  <c r="Z40" i="2"/>
  <c r="AD40" i="2"/>
  <c r="Z46" i="2"/>
  <c r="AD46" i="2"/>
  <c r="Z26" i="2"/>
  <c r="AD26" i="2"/>
  <c r="Z30" i="2"/>
  <c r="AD30" i="2"/>
  <c r="Z20" i="2"/>
  <c r="AD20" i="2"/>
  <c r="Z28" i="2"/>
  <c r="AD28" i="2"/>
  <c r="Z85" i="2"/>
  <c r="AD85" i="2"/>
  <c r="Z100" i="2"/>
  <c r="AD100" i="2"/>
  <c r="Z49" i="2"/>
  <c r="AD49" i="2"/>
  <c r="Z21" i="2"/>
  <c r="AD21" i="2"/>
  <c r="Z58" i="2"/>
  <c r="AD58" i="2"/>
  <c r="Z64" i="2"/>
  <c r="AD64" i="2"/>
  <c r="Z56" i="2"/>
  <c r="AD56" i="2"/>
  <c r="Z116" i="2"/>
  <c r="AD116" i="2"/>
  <c r="Z82" i="2"/>
  <c r="AD82" i="2"/>
  <c r="Z102" i="2"/>
  <c r="AD102" i="2"/>
  <c r="Z13" i="2"/>
  <c r="AD13" i="2"/>
  <c r="Z52" i="2"/>
  <c r="AD52" i="2"/>
  <c r="Z115" i="2"/>
  <c r="AD115" i="2"/>
  <c r="Z69" i="2"/>
  <c r="AD69" i="2"/>
  <c r="Z106" i="2"/>
  <c r="AD106" i="2"/>
  <c r="Z94" i="2"/>
  <c r="AD94" i="2"/>
  <c r="Z25" i="2"/>
  <c r="AD25" i="2"/>
  <c r="Z54" i="2"/>
  <c r="AD54" i="2"/>
  <c r="Z103" i="2"/>
  <c r="AD103" i="2"/>
  <c r="Z42" i="2"/>
  <c r="AD42" i="2"/>
  <c r="Z119" i="2"/>
  <c r="AD119" i="2"/>
  <c r="Z50" i="2"/>
  <c r="AD50" i="2"/>
  <c r="Z114" i="2"/>
  <c r="AD114" i="2"/>
  <c r="Z29" i="2"/>
  <c r="AD29" i="2"/>
  <c r="Z65" i="2"/>
  <c r="AD65" i="2"/>
  <c r="Z93" i="2"/>
  <c r="AD93" i="2"/>
  <c r="Z99" i="2"/>
  <c r="AD99" i="2"/>
  <c r="Z24" i="2"/>
  <c r="AD24" i="2"/>
  <c r="Z17" i="2"/>
  <c r="AD17" i="2"/>
  <c r="Z51" i="2"/>
  <c r="AD51" i="2"/>
  <c r="Z97" i="2"/>
  <c r="AD97" i="2"/>
  <c r="Z27" i="2"/>
  <c r="AD27" i="2"/>
  <c r="Z9" i="2"/>
  <c r="AD9" i="2"/>
  <c r="T121" i="13" l="1"/>
  <c r="U121" i="13"/>
  <c r="AB121" i="13"/>
  <c r="AB155" i="12" s="1"/>
  <c r="L121" i="13"/>
  <c r="AC121" i="13"/>
  <c r="AC155" i="12" s="1"/>
  <c r="X121" i="13"/>
  <c r="O121" i="13"/>
  <c r="Y121" i="13"/>
  <c r="Z121" i="13"/>
  <c r="R118" i="2"/>
  <c r="R113" i="2"/>
  <c r="R81" i="2"/>
  <c r="R67" i="2"/>
  <c r="O118" i="2"/>
  <c r="O113" i="2"/>
  <c r="O81" i="2"/>
  <c r="O67" i="2"/>
  <c r="L118" i="2"/>
  <c r="L113" i="2"/>
  <c r="L81" i="2"/>
  <c r="L67" i="2"/>
  <c r="Q15" i="12" l="1"/>
  <c r="Q25" i="12"/>
  <c r="Q36" i="12"/>
  <c r="Q54" i="12"/>
  <c r="Q68" i="12"/>
  <c r="Q83" i="12"/>
  <c r="R83" i="12" s="1"/>
  <c r="Q123" i="12"/>
  <c r="Q135" i="12"/>
  <c r="Q153" i="12"/>
  <c r="I15" i="12"/>
  <c r="I25" i="12"/>
  <c r="I36" i="12"/>
  <c r="I54" i="12"/>
  <c r="I68" i="12"/>
  <c r="R68" i="12" s="1"/>
  <c r="I83" i="12"/>
  <c r="I123" i="12"/>
  <c r="I135" i="12"/>
  <c r="I153" i="12"/>
  <c r="N15" i="12"/>
  <c r="N25" i="12"/>
  <c r="N36" i="12"/>
  <c r="N54" i="12"/>
  <c r="O54" i="12" s="1"/>
  <c r="N68" i="12"/>
  <c r="N83" i="12"/>
  <c r="N123" i="12"/>
  <c r="Z123" i="12" s="1"/>
  <c r="N135" i="12"/>
  <c r="N153" i="12"/>
  <c r="K15" i="12"/>
  <c r="K25" i="12"/>
  <c r="K36" i="12"/>
  <c r="L36" i="12" s="1"/>
  <c r="K54" i="12"/>
  <c r="AD54" i="12" s="1"/>
  <c r="K68" i="12"/>
  <c r="AD68" i="12" s="1"/>
  <c r="K83" i="12"/>
  <c r="K123" i="12"/>
  <c r="K135" i="12"/>
  <c r="K153" i="12"/>
  <c r="F15" i="12"/>
  <c r="F25" i="12"/>
  <c r="F36" i="12"/>
  <c r="F54" i="12"/>
  <c r="F68" i="12"/>
  <c r="F83" i="12"/>
  <c r="F123" i="12"/>
  <c r="F135" i="12"/>
  <c r="F153" i="12"/>
  <c r="G15" i="12"/>
  <c r="G25" i="12"/>
  <c r="G36" i="12"/>
  <c r="G54" i="12"/>
  <c r="G68" i="12"/>
  <c r="G83" i="12"/>
  <c r="G123" i="12"/>
  <c r="G135" i="12"/>
  <c r="G153" i="12"/>
  <c r="H15" i="12"/>
  <c r="H25" i="12"/>
  <c r="O25" i="12" s="1"/>
  <c r="H36" i="12"/>
  <c r="H54" i="12"/>
  <c r="H68" i="12"/>
  <c r="H83" i="12"/>
  <c r="H123" i="12"/>
  <c r="H135" i="12"/>
  <c r="H153" i="12"/>
  <c r="E15" i="12"/>
  <c r="E25" i="12"/>
  <c r="E36" i="12"/>
  <c r="E54" i="12"/>
  <c r="E68" i="12"/>
  <c r="E83" i="12"/>
  <c r="E123" i="12"/>
  <c r="E135" i="12"/>
  <c r="E153" i="12"/>
  <c r="K121" i="2"/>
  <c r="I121" i="2"/>
  <c r="G121" i="2"/>
  <c r="F121" i="2"/>
  <c r="L83" i="12"/>
  <c r="O36" i="12"/>
  <c r="AD152" i="12"/>
  <c r="Z152" i="12"/>
  <c r="R152" i="12"/>
  <c r="O152" i="12"/>
  <c r="L152" i="12"/>
  <c r="AD151" i="12"/>
  <c r="Z151" i="12"/>
  <c r="R151" i="12"/>
  <c r="O151" i="12"/>
  <c r="L151" i="12"/>
  <c r="AD150" i="12"/>
  <c r="Z150" i="12"/>
  <c r="R150" i="12"/>
  <c r="O150" i="12"/>
  <c r="L150" i="12"/>
  <c r="AD149" i="12"/>
  <c r="Z149" i="12"/>
  <c r="R149" i="12"/>
  <c r="O149" i="12"/>
  <c r="L149" i="12"/>
  <c r="AD148" i="12"/>
  <c r="Z148" i="12"/>
  <c r="R148" i="12"/>
  <c r="O148" i="12"/>
  <c r="L148" i="12"/>
  <c r="AD147" i="12"/>
  <c r="Z147" i="12"/>
  <c r="R147" i="12"/>
  <c r="O147" i="12"/>
  <c r="L147" i="12"/>
  <c r="AD146" i="12"/>
  <c r="Z146" i="12"/>
  <c r="R146" i="12"/>
  <c r="O146" i="12"/>
  <c r="L146" i="12"/>
  <c r="AD145" i="12"/>
  <c r="Z145" i="12"/>
  <c r="R145" i="12"/>
  <c r="O145" i="12"/>
  <c r="L145" i="12"/>
  <c r="AD144" i="12"/>
  <c r="Z144" i="12"/>
  <c r="R144" i="12"/>
  <c r="O144" i="12"/>
  <c r="L144" i="12"/>
  <c r="AD143" i="12"/>
  <c r="Z143" i="12"/>
  <c r="R143" i="12"/>
  <c r="O143" i="12"/>
  <c r="L143" i="12"/>
  <c r="AD142" i="12"/>
  <c r="Z142" i="12"/>
  <c r="R142" i="12"/>
  <c r="O142" i="12"/>
  <c r="L142" i="12"/>
  <c r="AD141" i="12"/>
  <c r="Z141" i="12"/>
  <c r="R141" i="12"/>
  <c r="O141" i="12"/>
  <c r="L141" i="12"/>
  <c r="AD140" i="12"/>
  <c r="Z140" i="12"/>
  <c r="R140" i="12"/>
  <c r="O140" i="12"/>
  <c r="L140" i="12"/>
  <c r="AD139" i="12"/>
  <c r="Z139" i="12"/>
  <c r="R139" i="12"/>
  <c r="O139" i="12"/>
  <c r="L139" i="12"/>
  <c r="AD134" i="12"/>
  <c r="Z134" i="12"/>
  <c r="R134" i="12"/>
  <c r="O134" i="12"/>
  <c r="L134" i="12"/>
  <c r="AD133" i="12"/>
  <c r="Z133" i="12"/>
  <c r="R133" i="12"/>
  <c r="O133" i="12"/>
  <c r="L133" i="12"/>
  <c r="AD132" i="12"/>
  <c r="Z132" i="12"/>
  <c r="R132" i="12"/>
  <c r="O132" i="12"/>
  <c r="L132" i="12"/>
  <c r="AD131" i="12"/>
  <c r="Z131" i="12"/>
  <c r="R131" i="12"/>
  <c r="O131" i="12"/>
  <c r="L131" i="12"/>
  <c r="AD130" i="12"/>
  <c r="Z130" i="12"/>
  <c r="R130" i="12"/>
  <c r="O130" i="12"/>
  <c r="L130" i="12"/>
  <c r="AD129" i="12"/>
  <c r="Z129" i="12"/>
  <c r="R129" i="12"/>
  <c r="O129" i="12"/>
  <c r="L129" i="12"/>
  <c r="AD128" i="12"/>
  <c r="Z128" i="12"/>
  <c r="R128" i="12"/>
  <c r="O128" i="12"/>
  <c r="L128" i="12"/>
  <c r="AD127" i="12"/>
  <c r="Z127" i="12"/>
  <c r="R127" i="12"/>
  <c r="O127" i="12"/>
  <c r="L127" i="12"/>
  <c r="AD122" i="12"/>
  <c r="Z122" i="12"/>
  <c r="R122" i="12"/>
  <c r="O122" i="12"/>
  <c r="L122" i="12"/>
  <c r="AD121" i="12"/>
  <c r="Z121" i="12"/>
  <c r="R121" i="12"/>
  <c r="O121" i="12"/>
  <c r="L121" i="12"/>
  <c r="AD120" i="12"/>
  <c r="Z120" i="12"/>
  <c r="R120" i="12"/>
  <c r="O120" i="12"/>
  <c r="L120" i="12"/>
  <c r="AD119" i="12"/>
  <c r="Z119" i="12"/>
  <c r="R119" i="12"/>
  <c r="O119" i="12"/>
  <c r="L119" i="12"/>
  <c r="AD117" i="12"/>
  <c r="Z117" i="12"/>
  <c r="R117" i="12"/>
  <c r="O117" i="12"/>
  <c r="L117" i="12"/>
  <c r="AD116" i="12"/>
  <c r="Z116" i="12"/>
  <c r="R116" i="12"/>
  <c r="O116" i="12"/>
  <c r="L116" i="12"/>
  <c r="AD115" i="12"/>
  <c r="Z115" i="12"/>
  <c r="R115" i="12"/>
  <c r="O115" i="12"/>
  <c r="L115" i="12"/>
  <c r="AD114" i="12"/>
  <c r="Z114" i="12"/>
  <c r="R114" i="12"/>
  <c r="O114" i="12"/>
  <c r="L114" i="12"/>
  <c r="AD113" i="12"/>
  <c r="Z113" i="12"/>
  <c r="R113" i="12"/>
  <c r="O113" i="12"/>
  <c r="L113" i="12"/>
  <c r="AD112" i="12"/>
  <c r="Z112" i="12"/>
  <c r="R112" i="12"/>
  <c r="O112" i="12"/>
  <c r="L112" i="12"/>
  <c r="AD111" i="12"/>
  <c r="Z111" i="12"/>
  <c r="R111" i="12"/>
  <c r="O111" i="12"/>
  <c r="L111" i="12"/>
  <c r="AD110" i="12"/>
  <c r="Z110" i="12"/>
  <c r="R110" i="12"/>
  <c r="O110" i="12"/>
  <c r="L110" i="12"/>
  <c r="AD109" i="12"/>
  <c r="Z109" i="12"/>
  <c r="R109" i="12"/>
  <c r="O109" i="12"/>
  <c r="L109" i="12"/>
  <c r="AD108" i="12"/>
  <c r="Z108" i="12"/>
  <c r="R108" i="12"/>
  <c r="O108" i="12"/>
  <c r="L108" i="12"/>
  <c r="AD107" i="12"/>
  <c r="Z107" i="12"/>
  <c r="R107" i="12"/>
  <c r="O107" i="12"/>
  <c r="L107" i="12"/>
  <c r="AD105" i="12"/>
  <c r="Z105" i="12"/>
  <c r="R105" i="12"/>
  <c r="O105" i="12"/>
  <c r="L105" i="12"/>
  <c r="AD104" i="12"/>
  <c r="Z104" i="12"/>
  <c r="R104" i="12"/>
  <c r="O104" i="12"/>
  <c r="L104" i="12"/>
  <c r="AD103" i="12"/>
  <c r="Z103" i="12"/>
  <c r="R103" i="12"/>
  <c r="O103" i="12"/>
  <c r="L103" i="12"/>
  <c r="AD102" i="12"/>
  <c r="Z102" i="12"/>
  <c r="R102" i="12"/>
  <c r="O102" i="12"/>
  <c r="L102" i="12"/>
  <c r="AD101" i="12"/>
  <c r="Z101" i="12"/>
  <c r="R101" i="12"/>
  <c r="O101" i="12"/>
  <c r="L101" i="12"/>
  <c r="AD100" i="12"/>
  <c r="Z100" i="12"/>
  <c r="R100" i="12"/>
  <c r="O100" i="12"/>
  <c r="L100" i="12"/>
  <c r="AD99" i="12"/>
  <c r="Z99" i="12"/>
  <c r="R99" i="12"/>
  <c r="O99" i="12"/>
  <c r="L99" i="12"/>
  <c r="AD98" i="12"/>
  <c r="Z98" i="12"/>
  <c r="R98" i="12"/>
  <c r="O98" i="12"/>
  <c r="L98" i="12"/>
  <c r="AD97" i="12"/>
  <c r="Z97" i="12"/>
  <c r="R97" i="12"/>
  <c r="O97" i="12"/>
  <c r="L97" i="12"/>
  <c r="AD96" i="12"/>
  <c r="Z96" i="12"/>
  <c r="R96" i="12"/>
  <c r="O96" i="12"/>
  <c r="L96" i="12"/>
  <c r="AD95" i="12"/>
  <c r="Z95" i="12"/>
  <c r="R95" i="12"/>
  <c r="O95" i="12"/>
  <c r="L95" i="12"/>
  <c r="AD94" i="12"/>
  <c r="Z94" i="12"/>
  <c r="R94" i="12"/>
  <c r="O94" i="12"/>
  <c r="L94" i="12"/>
  <c r="AD93" i="12"/>
  <c r="Z93" i="12"/>
  <c r="R93" i="12"/>
  <c r="O93" i="12"/>
  <c r="L93" i="12"/>
  <c r="AD92" i="12"/>
  <c r="Z92" i="12"/>
  <c r="R92" i="12"/>
  <c r="O92" i="12"/>
  <c r="L92" i="12"/>
  <c r="AD91" i="12"/>
  <c r="Z91" i="12"/>
  <c r="R91" i="12"/>
  <c r="O91" i="12"/>
  <c r="L91" i="12"/>
  <c r="AD90" i="12"/>
  <c r="Z90" i="12"/>
  <c r="R90" i="12"/>
  <c r="O90" i="12"/>
  <c r="L90" i="12"/>
  <c r="AD89" i="12"/>
  <c r="Z89" i="12"/>
  <c r="R89" i="12"/>
  <c r="O89" i="12"/>
  <c r="L89" i="12"/>
  <c r="AD88" i="12"/>
  <c r="Z88" i="12"/>
  <c r="R88" i="12"/>
  <c r="O88" i="12"/>
  <c r="L88" i="12"/>
  <c r="AD87" i="12"/>
  <c r="Z87" i="12"/>
  <c r="R87" i="12"/>
  <c r="O87" i="12"/>
  <c r="L87" i="12"/>
  <c r="AD82" i="12"/>
  <c r="Z82" i="12"/>
  <c r="R82" i="12"/>
  <c r="O82" i="12"/>
  <c r="L82" i="12"/>
  <c r="AD81" i="12"/>
  <c r="Z81" i="12"/>
  <c r="R81" i="12"/>
  <c r="O81" i="12"/>
  <c r="L81" i="12"/>
  <c r="AD80" i="12"/>
  <c r="Z80" i="12"/>
  <c r="R80" i="12"/>
  <c r="O80" i="12"/>
  <c r="L80" i="12"/>
  <c r="AD79" i="12"/>
  <c r="Z79" i="12"/>
  <c r="R79" i="12"/>
  <c r="O79" i="12"/>
  <c r="L79" i="12"/>
  <c r="AD78" i="12"/>
  <c r="Z78" i="12"/>
  <c r="R78" i="12"/>
  <c r="O78" i="12"/>
  <c r="L78" i="12"/>
  <c r="AD76" i="12"/>
  <c r="Z76" i="12"/>
  <c r="R76" i="12"/>
  <c r="O76" i="12"/>
  <c r="L76" i="12"/>
  <c r="AD75" i="12"/>
  <c r="Z75" i="12"/>
  <c r="R75" i="12"/>
  <c r="O75" i="12"/>
  <c r="L75" i="12"/>
  <c r="AD74" i="12"/>
  <c r="Z74" i="12"/>
  <c r="R74" i="12"/>
  <c r="O74" i="12"/>
  <c r="L74" i="12"/>
  <c r="AD73" i="12"/>
  <c r="Z73" i="12"/>
  <c r="R73" i="12"/>
  <c r="O73" i="12"/>
  <c r="L73" i="12"/>
  <c r="AD72" i="12"/>
  <c r="Z72" i="12"/>
  <c r="R72" i="12"/>
  <c r="O72" i="12"/>
  <c r="L72" i="12"/>
  <c r="AD67" i="12"/>
  <c r="Z67" i="12"/>
  <c r="R67" i="12"/>
  <c r="O67" i="12"/>
  <c r="L67" i="12"/>
  <c r="AD66" i="12"/>
  <c r="Z66" i="12"/>
  <c r="R66" i="12"/>
  <c r="O66" i="12"/>
  <c r="L66" i="12"/>
  <c r="AD65" i="12"/>
  <c r="Z65" i="12"/>
  <c r="R65" i="12"/>
  <c r="O65" i="12"/>
  <c r="L65" i="12"/>
  <c r="AD64" i="12"/>
  <c r="Z64" i="12"/>
  <c r="R64" i="12"/>
  <c r="O64" i="12"/>
  <c r="L64" i="12"/>
  <c r="AD63" i="12"/>
  <c r="Z63" i="12"/>
  <c r="R63" i="12"/>
  <c r="O63" i="12"/>
  <c r="L63" i="12"/>
  <c r="AD62" i="12"/>
  <c r="Z62" i="12"/>
  <c r="R62" i="12"/>
  <c r="O62" i="12"/>
  <c r="L62" i="12"/>
  <c r="AD61" i="12"/>
  <c r="Z61" i="12"/>
  <c r="R61" i="12"/>
  <c r="O61" i="12"/>
  <c r="L61" i="12"/>
  <c r="AD60" i="12"/>
  <c r="Z60" i="12"/>
  <c r="R60" i="12"/>
  <c r="O60" i="12"/>
  <c r="L60" i="12"/>
  <c r="AD59" i="12"/>
  <c r="Z59" i="12"/>
  <c r="R59" i="12"/>
  <c r="O59" i="12"/>
  <c r="L59" i="12"/>
  <c r="AD58" i="12"/>
  <c r="Z58" i="12"/>
  <c r="R58" i="12"/>
  <c r="O58" i="12"/>
  <c r="L58" i="12"/>
  <c r="AD53" i="12"/>
  <c r="Z53" i="12"/>
  <c r="R53" i="12"/>
  <c r="O53" i="12"/>
  <c r="L53" i="12"/>
  <c r="AD52" i="12"/>
  <c r="Z52" i="12"/>
  <c r="R52" i="12"/>
  <c r="O52" i="12"/>
  <c r="L52" i="12"/>
  <c r="AD51" i="12"/>
  <c r="Z51" i="12"/>
  <c r="R51" i="12"/>
  <c r="O51" i="12"/>
  <c r="L51" i="12"/>
  <c r="AD50" i="12"/>
  <c r="Z50" i="12"/>
  <c r="R50" i="12"/>
  <c r="O50" i="12"/>
  <c r="L50" i="12"/>
  <c r="AD49" i="12"/>
  <c r="Z49" i="12"/>
  <c r="R49" i="12"/>
  <c r="O49" i="12"/>
  <c r="L49" i="12"/>
  <c r="AD48" i="12"/>
  <c r="Z48" i="12"/>
  <c r="R48" i="12"/>
  <c r="O48" i="12"/>
  <c r="L48" i="12"/>
  <c r="AD47" i="12"/>
  <c r="Z47" i="12"/>
  <c r="R47" i="12"/>
  <c r="O47" i="12"/>
  <c r="L47" i="12"/>
  <c r="AD46" i="12"/>
  <c r="Z46" i="12"/>
  <c r="R46" i="12"/>
  <c r="O46" i="12"/>
  <c r="L46" i="12"/>
  <c r="AD45" i="12"/>
  <c r="Z45" i="12"/>
  <c r="R45" i="12"/>
  <c r="O45" i="12"/>
  <c r="L45" i="12"/>
  <c r="AD44" i="12"/>
  <c r="Z44" i="12"/>
  <c r="R44" i="12"/>
  <c r="O44" i="12"/>
  <c r="L44" i="12"/>
  <c r="AD43" i="12"/>
  <c r="Z43" i="12"/>
  <c r="R43" i="12"/>
  <c r="O43" i="12"/>
  <c r="L43" i="12"/>
  <c r="AD42" i="12"/>
  <c r="Z42" i="12"/>
  <c r="R42" i="12"/>
  <c r="O42" i="12"/>
  <c r="L42" i="12"/>
  <c r="AD41" i="12"/>
  <c r="Z41" i="12"/>
  <c r="R41" i="12"/>
  <c r="O41" i="12"/>
  <c r="L41" i="12"/>
  <c r="AD40" i="12"/>
  <c r="Z40" i="12"/>
  <c r="R40" i="12"/>
  <c r="O40" i="12"/>
  <c r="L40" i="12"/>
  <c r="AD35" i="12"/>
  <c r="Z35" i="12"/>
  <c r="R35" i="12"/>
  <c r="O35" i="12"/>
  <c r="L35" i="12"/>
  <c r="AD34" i="12"/>
  <c r="Z34" i="12"/>
  <c r="R34" i="12"/>
  <c r="O34" i="12"/>
  <c r="L34" i="12"/>
  <c r="AD33" i="12"/>
  <c r="Z33" i="12"/>
  <c r="R33" i="12"/>
  <c r="O33" i="12"/>
  <c r="L33" i="12"/>
  <c r="AD32" i="12"/>
  <c r="Z32" i="12"/>
  <c r="R32" i="12"/>
  <c r="O32" i="12"/>
  <c r="L32" i="12"/>
  <c r="AD31" i="12"/>
  <c r="Z31" i="12"/>
  <c r="R31" i="12"/>
  <c r="O31" i="12"/>
  <c r="L31" i="12"/>
  <c r="AD30" i="12"/>
  <c r="Z30" i="12"/>
  <c r="R30" i="12"/>
  <c r="O30" i="12"/>
  <c r="L30" i="12"/>
  <c r="AD29" i="12"/>
  <c r="Z29" i="12"/>
  <c r="R29" i="12"/>
  <c r="O29" i="12"/>
  <c r="L29" i="12"/>
  <c r="AD24" i="12"/>
  <c r="Z24" i="12"/>
  <c r="R24" i="12"/>
  <c r="O24" i="12"/>
  <c r="L24" i="12"/>
  <c r="AD23" i="12"/>
  <c r="Z23" i="12"/>
  <c r="R23" i="12"/>
  <c r="O23" i="12"/>
  <c r="L23" i="12"/>
  <c r="AD22" i="12"/>
  <c r="Z22" i="12"/>
  <c r="R22" i="12"/>
  <c r="O22" i="12"/>
  <c r="L22" i="12"/>
  <c r="AD21" i="12"/>
  <c r="Z21" i="12"/>
  <c r="R21" i="12"/>
  <c r="O21" i="12"/>
  <c r="L21" i="12"/>
  <c r="AD20" i="12"/>
  <c r="Z20" i="12"/>
  <c r="R20" i="12"/>
  <c r="O20" i="12"/>
  <c r="L20" i="12"/>
  <c r="AD19" i="12"/>
  <c r="Z19" i="12"/>
  <c r="R19" i="12"/>
  <c r="O19" i="12"/>
  <c r="L19" i="12"/>
  <c r="AD14" i="12"/>
  <c r="Z14" i="12"/>
  <c r="R14" i="12"/>
  <c r="O14" i="12"/>
  <c r="L14" i="12"/>
  <c r="AD13" i="12"/>
  <c r="Z13" i="12"/>
  <c r="R13" i="12"/>
  <c r="O13" i="12"/>
  <c r="L13" i="12"/>
  <c r="AD12" i="12"/>
  <c r="Z12" i="12"/>
  <c r="R12" i="12"/>
  <c r="O12" i="12"/>
  <c r="L12" i="12"/>
  <c r="AD11" i="12"/>
  <c r="Z11" i="12"/>
  <c r="R11" i="12"/>
  <c r="O11" i="12"/>
  <c r="L11" i="12"/>
  <c r="AD10" i="12"/>
  <c r="Z10" i="12"/>
  <c r="R10" i="12"/>
  <c r="O10" i="12"/>
  <c r="L10" i="12"/>
  <c r="AD9" i="12"/>
  <c r="Z9" i="12"/>
  <c r="R9" i="12"/>
  <c r="O9" i="12"/>
  <c r="L9" i="12"/>
  <c r="Q121" i="2"/>
  <c r="N121" i="2"/>
  <c r="H121" i="2"/>
  <c r="L112" i="2"/>
  <c r="O112" i="2"/>
  <c r="R112" i="2"/>
  <c r="Z112" i="2"/>
  <c r="AD112" i="2"/>
  <c r="L33" i="2"/>
  <c r="O33" i="2"/>
  <c r="R33" i="2"/>
  <c r="L22" i="2"/>
  <c r="O22" i="2"/>
  <c r="R22" i="2"/>
  <c r="L72" i="2"/>
  <c r="O72" i="2"/>
  <c r="R72" i="2"/>
  <c r="L8" i="2"/>
  <c r="O8" i="2"/>
  <c r="R8" i="2"/>
  <c r="L115" i="2"/>
  <c r="O115" i="2"/>
  <c r="R115" i="2"/>
  <c r="L24" i="2"/>
  <c r="L19" i="2"/>
  <c r="R19" i="2"/>
  <c r="R24" i="2"/>
  <c r="R34" i="2"/>
  <c r="R9" i="2"/>
  <c r="R36" i="2"/>
  <c r="R30" i="2"/>
  <c r="R10" i="2"/>
  <c r="R68" i="2"/>
  <c r="R17" i="2"/>
  <c r="R13" i="2"/>
  <c r="R16" i="2"/>
  <c r="R46" i="2"/>
  <c r="R23" i="2"/>
  <c r="R14" i="2"/>
  <c r="R82" i="2"/>
  <c r="R56" i="2"/>
  <c r="R93" i="2"/>
  <c r="R70" i="2"/>
  <c r="R20" i="2"/>
  <c r="R48" i="2"/>
  <c r="R51" i="2"/>
  <c r="R21" i="2"/>
  <c r="R28" i="2"/>
  <c r="R32" i="2"/>
  <c r="R78" i="2"/>
  <c r="R37" i="2"/>
  <c r="R57" i="2"/>
  <c r="R96" i="2"/>
  <c r="R12" i="2"/>
  <c r="R62" i="2"/>
  <c r="R41" i="2"/>
  <c r="R15" i="2"/>
  <c r="R26" i="2"/>
  <c r="R50" i="2"/>
  <c r="R11" i="2"/>
  <c r="R39" i="2"/>
  <c r="R87" i="2"/>
  <c r="R49" i="2"/>
  <c r="R42" i="2"/>
  <c r="R86" i="2"/>
  <c r="R58" i="2"/>
  <c r="R85" i="2"/>
  <c r="R63" i="2"/>
  <c r="R108" i="2"/>
  <c r="R111" i="2"/>
  <c r="R99" i="2"/>
  <c r="R66" i="2"/>
  <c r="R116" i="2"/>
  <c r="R54" i="2"/>
  <c r="R52" i="2"/>
  <c r="R103" i="2"/>
  <c r="R95" i="2"/>
  <c r="R107" i="2"/>
  <c r="R18" i="2"/>
  <c r="R29" i="2"/>
  <c r="R97" i="2"/>
  <c r="R64" i="2"/>
  <c r="R44" i="2"/>
  <c r="R92" i="2"/>
  <c r="R40" i="2"/>
  <c r="R110" i="2"/>
  <c r="R73" i="2"/>
  <c r="R69" i="2"/>
  <c r="R94" i="2"/>
  <c r="R101" i="2"/>
  <c r="R55" i="2"/>
  <c r="R61" i="2"/>
  <c r="R65" i="2"/>
  <c r="R47" i="2"/>
  <c r="R100" i="2"/>
  <c r="R106" i="2"/>
  <c r="R91" i="2"/>
  <c r="R75" i="2"/>
  <c r="R45" i="2"/>
  <c r="R71" i="2"/>
  <c r="R88" i="2"/>
  <c r="R27" i="2"/>
  <c r="R25" i="2"/>
  <c r="R35" i="2"/>
  <c r="R89" i="2"/>
  <c r="R105" i="2"/>
  <c r="R74" i="2"/>
  <c r="R83" i="2"/>
  <c r="R53" i="2"/>
  <c r="R38" i="2"/>
  <c r="R77" i="2"/>
  <c r="R59" i="2"/>
  <c r="R60" i="2"/>
  <c r="R102" i="2"/>
  <c r="R76" i="2"/>
  <c r="R80" i="2"/>
  <c r="R79" i="2"/>
  <c r="R104" i="2"/>
  <c r="R84" i="2"/>
  <c r="R114" i="2"/>
  <c r="R117" i="2"/>
  <c r="R31" i="2"/>
  <c r="R90" i="2"/>
  <c r="R119" i="2"/>
  <c r="R98" i="2"/>
  <c r="R109" i="2"/>
  <c r="R43" i="2"/>
  <c r="O19" i="2"/>
  <c r="O24" i="2"/>
  <c r="O34" i="2"/>
  <c r="O9" i="2"/>
  <c r="O36" i="2"/>
  <c r="O30" i="2"/>
  <c r="O10" i="2"/>
  <c r="O68" i="2"/>
  <c r="O17" i="2"/>
  <c r="O13" i="2"/>
  <c r="O16" i="2"/>
  <c r="O46" i="2"/>
  <c r="O23" i="2"/>
  <c r="O14" i="2"/>
  <c r="O82" i="2"/>
  <c r="O56" i="2"/>
  <c r="O93" i="2"/>
  <c r="O70" i="2"/>
  <c r="O20" i="2"/>
  <c r="O48" i="2"/>
  <c r="O51" i="2"/>
  <c r="O21" i="2"/>
  <c r="O28" i="2"/>
  <c r="O32" i="2"/>
  <c r="O78" i="2"/>
  <c r="O37" i="2"/>
  <c r="O57" i="2"/>
  <c r="O96" i="2"/>
  <c r="O12" i="2"/>
  <c r="O62" i="2"/>
  <c r="O41" i="2"/>
  <c r="O15" i="2"/>
  <c r="O26" i="2"/>
  <c r="O50" i="2"/>
  <c r="O11" i="2"/>
  <c r="O39" i="2"/>
  <c r="O87" i="2"/>
  <c r="O49" i="2"/>
  <c r="O42" i="2"/>
  <c r="O86" i="2"/>
  <c r="O58" i="2"/>
  <c r="O85" i="2"/>
  <c r="O63" i="2"/>
  <c r="O108" i="2"/>
  <c r="O111" i="2"/>
  <c r="O99" i="2"/>
  <c r="O66" i="2"/>
  <c r="O116" i="2"/>
  <c r="O54" i="2"/>
  <c r="O52" i="2"/>
  <c r="O103" i="2"/>
  <c r="O95" i="2"/>
  <c r="O107" i="2"/>
  <c r="O18" i="2"/>
  <c r="O29" i="2"/>
  <c r="O97" i="2"/>
  <c r="O64" i="2"/>
  <c r="O44" i="2"/>
  <c r="O92" i="2"/>
  <c r="O40" i="2"/>
  <c r="O110" i="2"/>
  <c r="O73" i="2"/>
  <c r="O69" i="2"/>
  <c r="O94" i="2"/>
  <c r="O101" i="2"/>
  <c r="O55" i="2"/>
  <c r="O61" i="2"/>
  <c r="O65" i="2"/>
  <c r="O47" i="2"/>
  <c r="O100" i="2"/>
  <c r="O106" i="2"/>
  <c r="O91" i="2"/>
  <c r="O75" i="2"/>
  <c r="O45" i="2"/>
  <c r="O71" i="2"/>
  <c r="O88" i="2"/>
  <c r="O27" i="2"/>
  <c r="O25" i="2"/>
  <c r="O35" i="2"/>
  <c r="O89" i="2"/>
  <c r="O105" i="2"/>
  <c r="O74" i="2"/>
  <c r="O83" i="2"/>
  <c r="O53" i="2"/>
  <c r="O38" i="2"/>
  <c r="O77" i="2"/>
  <c r="O59" i="2"/>
  <c r="O60" i="2"/>
  <c r="O102" i="2"/>
  <c r="O76" i="2"/>
  <c r="O80" i="2"/>
  <c r="O79" i="2"/>
  <c r="O104" i="2"/>
  <c r="O84" i="2"/>
  <c r="O114" i="2"/>
  <c r="O117" i="2"/>
  <c r="O31" i="2"/>
  <c r="O90" i="2"/>
  <c r="O119" i="2"/>
  <c r="O98" i="2"/>
  <c r="O109" i="2"/>
  <c r="O43" i="2"/>
  <c r="L34" i="2"/>
  <c r="L9" i="2"/>
  <c r="L36" i="2"/>
  <c r="L30" i="2"/>
  <c r="L10" i="2"/>
  <c r="L68" i="2"/>
  <c r="L17" i="2"/>
  <c r="L13" i="2"/>
  <c r="L16" i="2"/>
  <c r="L46" i="2"/>
  <c r="L23" i="2"/>
  <c r="L14" i="2"/>
  <c r="L82" i="2"/>
  <c r="L56" i="2"/>
  <c r="L93" i="2"/>
  <c r="L70" i="2"/>
  <c r="L20" i="2"/>
  <c r="L48" i="2"/>
  <c r="L51" i="2"/>
  <c r="L21" i="2"/>
  <c r="L28" i="2"/>
  <c r="L32" i="2"/>
  <c r="L78" i="2"/>
  <c r="L37" i="2"/>
  <c r="L57" i="2"/>
  <c r="L96" i="2"/>
  <c r="L12" i="2"/>
  <c r="L62" i="2"/>
  <c r="L41" i="2"/>
  <c r="L15" i="2"/>
  <c r="L26" i="2"/>
  <c r="L50" i="2"/>
  <c r="L11" i="2"/>
  <c r="L39" i="2"/>
  <c r="L87" i="2"/>
  <c r="L49" i="2"/>
  <c r="L42" i="2"/>
  <c r="L86" i="2"/>
  <c r="L58" i="2"/>
  <c r="L85" i="2"/>
  <c r="L63" i="2"/>
  <c r="L108" i="2"/>
  <c r="L111" i="2"/>
  <c r="L99" i="2"/>
  <c r="L66" i="2"/>
  <c r="L116" i="2"/>
  <c r="L54" i="2"/>
  <c r="L52" i="2"/>
  <c r="L103" i="2"/>
  <c r="L95" i="2"/>
  <c r="L107" i="2"/>
  <c r="L18" i="2"/>
  <c r="L29" i="2"/>
  <c r="L97" i="2"/>
  <c r="L64" i="2"/>
  <c r="L44" i="2"/>
  <c r="L92" i="2"/>
  <c r="L40" i="2"/>
  <c r="L110" i="2"/>
  <c r="L73" i="2"/>
  <c r="L69" i="2"/>
  <c r="L94" i="2"/>
  <c r="L101" i="2"/>
  <c r="L55" i="2"/>
  <c r="L61" i="2"/>
  <c r="L65" i="2"/>
  <c r="L47" i="2"/>
  <c r="L100" i="2"/>
  <c r="L106" i="2"/>
  <c r="L91" i="2"/>
  <c r="L75" i="2"/>
  <c r="L45" i="2"/>
  <c r="L71" i="2"/>
  <c r="L88" i="2"/>
  <c r="L27" i="2"/>
  <c r="L25" i="2"/>
  <c r="L35" i="2"/>
  <c r="L89" i="2"/>
  <c r="L105" i="2"/>
  <c r="L74" i="2"/>
  <c r="L83" i="2"/>
  <c r="L53" i="2"/>
  <c r="L38" i="2"/>
  <c r="L77" i="2"/>
  <c r="L59" i="2"/>
  <c r="L60" i="2"/>
  <c r="L102" i="2"/>
  <c r="L76" i="2"/>
  <c r="L80" i="2"/>
  <c r="L79" i="2"/>
  <c r="L104" i="2"/>
  <c r="L84" i="2"/>
  <c r="L114" i="2"/>
  <c r="L117" i="2"/>
  <c r="L31" i="2"/>
  <c r="L90" i="2"/>
  <c r="L119" i="2"/>
  <c r="L98" i="2"/>
  <c r="L109" i="2"/>
  <c r="L43" i="2"/>
  <c r="R123" i="12" l="1"/>
  <c r="AD83" i="12"/>
  <c r="Z25" i="12"/>
  <c r="R54" i="12"/>
  <c r="Z153" i="12"/>
  <c r="Z15" i="12"/>
  <c r="AD153" i="12"/>
  <c r="R36" i="12"/>
  <c r="AD135" i="12"/>
  <c r="L25" i="12"/>
  <c r="L123" i="12"/>
  <c r="R153" i="12"/>
  <c r="AD25" i="12"/>
  <c r="AD15" i="12"/>
  <c r="H155" i="12"/>
  <c r="O123" i="12"/>
  <c r="Z54" i="12"/>
  <c r="L68" i="12"/>
  <c r="E155" i="12"/>
  <c r="AD123" i="12"/>
  <c r="O135" i="12"/>
  <c r="Z135" i="12"/>
  <c r="L135" i="12"/>
  <c r="O83" i="12"/>
  <c r="Z83" i="12"/>
  <c r="N155" i="12"/>
  <c r="I155" i="12"/>
  <c r="F155" i="12"/>
  <c r="G155" i="12"/>
  <c r="Q155" i="12"/>
  <c r="Z36" i="12"/>
  <c r="O68" i="12"/>
  <c r="R135" i="12"/>
  <c r="K155" i="12"/>
  <c r="AD36" i="12"/>
  <c r="R25" i="12"/>
  <c r="L54" i="12"/>
  <c r="Z68" i="12"/>
  <c r="L15" i="12"/>
  <c r="L153" i="12"/>
  <c r="O15" i="12"/>
  <c r="O153" i="12"/>
  <c r="R15" i="12"/>
  <c r="Y121" i="2"/>
  <c r="T121" i="2"/>
  <c r="U121" i="2"/>
  <c r="V121" i="2"/>
  <c r="W121" i="2"/>
  <c r="X121" i="2"/>
  <c r="AB121" i="2"/>
  <c r="AC121" i="2"/>
  <c r="AA121" i="2"/>
  <c r="O121" i="2"/>
  <c r="R121" i="2"/>
  <c r="AD121" i="2"/>
  <c r="L121" i="2"/>
  <c r="Z121" i="2"/>
  <c r="L155" i="12" l="1"/>
  <c r="O155" i="12"/>
  <c r="Z155" i="12"/>
  <c r="AD155" i="12"/>
  <c r="R155" i="12"/>
</calcChain>
</file>

<file path=xl/sharedStrings.xml><?xml version="1.0" encoding="utf-8"?>
<sst xmlns="http://schemas.openxmlformats.org/spreadsheetml/2006/main" count="534" uniqueCount="168">
  <si>
    <t>Program Code</t>
  </si>
  <si>
    <t>Municipal Group</t>
  </si>
  <si>
    <t>Municipal Program</t>
  </si>
  <si>
    <t>Reported Multi-Family Households</t>
  </si>
  <si>
    <t>Reported Seasonal Households</t>
  </si>
  <si>
    <t>Reported Population</t>
  </si>
  <si>
    <t xml:space="preserve">Reported Population + Calculated Seasonal Population                    </t>
  </si>
  <si>
    <t>Total Residential Waste Generated</t>
  </si>
  <si>
    <t xml:space="preserve">Total Residential Waste Diverted </t>
  </si>
  <si>
    <t>Total Residential Waste Disposed</t>
  </si>
  <si>
    <t>Residential Deposit Return Program</t>
  </si>
  <si>
    <t>Residential Reuse</t>
  </si>
  <si>
    <t>Residential Recyclables Diverted</t>
  </si>
  <si>
    <t>Residential Organics Diverted</t>
  </si>
  <si>
    <t>Residential MHSW Treatment / Reuse / Recycling</t>
  </si>
  <si>
    <t>Residential EFW</t>
  </si>
  <si>
    <t>Residential Hazardous Waste Disposal</t>
  </si>
  <si>
    <t>Residential Landfill</t>
  </si>
  <si>
    <t>Total Residential Disposal Rate</t>
  </si>
  <si>
    <t>Tonnes</t>
  </si>
  <si>
    <r>
      <t>Kg/Cap</t>
    </r>
    <r>
      <rPr>
        <b/>
        <vertAlign val="superscript"/>
        <sz val="11"/>
        <rFont val="Calibri"/>
        <family val="2"/>
        <scheme val="minor"/>
      </rPr>
      <t xml:space="preserve"> </t>
    </r>
  </si>
  <si>
    <t>Kg/Cap</t>
  </si>
  <si>
    <t>%</t>
  </si>
  <si>
    <t>ADMASTON/BROMLEY, TOWNSHIP OF</t>
  </si>
  <si>
    <t>ALGONQUINS OF PIKWAKANAGAN</t>
  </si>
  <si>
    <t>AUGUSTA, TOWNSHIP OF</t>
  </si>
  <si>
    <t>BANCROFT, TOWN OF</t>
  </si>
  <si>
    <t>BARRIE, CITY OF</t>
  </si>
  <si>
    <t>BAYHAM, MUNICIPALITY OF</t>
  </si>
  <si>
    <t>BECKWITH, TOWNSHIP OF</t>
  </si>
  <si>
    <t>BLUEWATER RECYCLING ASSOCIATION</t>
  </si>
  <si>
    <t>BRANT, COUNTY OF</t>
  </si>
  <si>
    <t>BRANTFORD, CITY OF</t>
  </si>
  <si>
    <t>BROCKVILLE, CITY OF</t>
  </si>
  <si>
    <t>BRUCE AREA SOLID WASTE RECYCLING</t>
  </si>
  <si>
    <t>BRUDENELL, LYNDOCH AND RAGLAN, TOWNSHIP OF</t>
  </si>
  <si>
    <t>CARLETON PLACE, TOWN OF</t>
  </si>
  <si>
    <t>CARLING, TOWNSHIP OF</t>
  </si>
  <si>
    <t>CHATHAM-KENT, MUNICIPALITY OF</t>
  </si>
  <si>
    <t>CLARENCE-ROCKLAND, CITY OF</t>
  </si>
  <si>
    <t>CORNWALL, CITY OF</t>
  </si>
  <si>
    <t>DEEP RIVER, TOWN OF</t>
  </si>
  <si>
    <t>DRUMMOND-NORTH ELMSLEY, TOWNSHIP OF</t>
  </si>
  <si>
    <t>DURHAM, REGIONAL MUNICIPALITY OF</t>
  </si>
  <si>
    <t>DYSART ET AL, TOWNSHIP OF</t>
  </si>
  <si>
    <t>ESPANOLA, TOWN OF</t>
  </si>
  <si>
    <t>ESSEX-WINDSOR SOLID WASTE AUTHORITY</t>
  </si>
  <si>
    <t>GEORGIAN BLUFFS, TOWNSHIP OF</t>
  </si>
  <si>
    <t>GILLIES, TOWNSHIP OF</t>
  </si>
  <si>
    <t>GREATER NAPANEE, TOWNSHIP OF</t>
  </si>
  <si>
    <t>GREATER SUDBURY, CITY OF</t>
  </si>
  <si>
    <t>GREY HIGHLANDS, MUNICIPALITY OF</t>
  </si>
  <si>
    <t>GUELPH, CITY OF</t>
  </si>
  <si>
    <t>HALTON, REGIONAL MUNICIPALITY OF</t>
  </si>
  <si>
    <t>HAMILTON, CITY OF</t>
  </si>
  <si>
    <t>HAWKESBURY JOINT RECYCLING</t>
  </si>
  <si>
    <t>HIGHLANDS EAST, MUNICIPALITY OF</t>
  </si>
  <si>
    <t>KAWARTHA LAKES, CITY OF</t>
  </si>
  <si>
    <t>KILLALOE, HAGARTY, AND RICHARDS, TOWNSHIP OF</t>
  </si>
  <si>
    <t>KINGSTON, CITY OF</t>
  </si>
  <si>
    <t>KIRKLAND LAKE, TOWN OF</t>
  </si>
  <si>
    <t>LAURENTIAN HILLS, TOWN OF</t>
  </si>
  <si>
    <t>LONDON, CITY OF</t>
  </si>
  <si>
    <t>MALAHIDE, TOWNSHIP OF</t>
  </si>
  <si>
    <t>MCKELLAR, TOWNSHIP OF</t>
  </si>
  <si>
    <t>MCNAB-BRAESIDE, TOWNSHIP OF</t>
  </si>
  <si>
    <t>MERRICKVILLE-WOLFORD, VILLAGE OF</t>
  </si>
  <si>
    <t>MINDEN HILLS, TOWNSHIP OF</t>
  </si>
  <si>
    <t>MISSISSAUGAS OF THE NEW CREDIT FIRST NATION</t>
  </si>
  <si>
    <t>NIAGARA, REGIONAL MUNICIPALITY OF</t>
  </si>
  <si>
    <t>NORTH BAY, CITY OF</t>
  </si>
  <si>
    <t>NORTH DUNDAS, TOWNSHIP OF</t>
  </si>
  <si>
    <t>NORTH FRONTENAC, TOWNSHIP OF</t>
  </si>
  <si>
    <t>NORTH HURON, TOWNSHIP OF</t>
  </si>
  <si>
    <t>NORTHERN BRUCE PENINSULA, MUNICIPALITY OF</t>
  </si>
  <si>
    <t>NORTHUMBERLAND, COUNTY OF</t>
  </si>
  <si>
    <t>ONEIDA NATION OF THE THAMES</t>
  </si>
  <si>
    <t>ORILLIA, CITY OF</t>
  </si>
  <si>
    <t>OTTAWA, CITY OF</t>
  </si>
  <si>
    <t>PEEL, REGIONAL MUNICIPALITY OF</t>
  </si>
  <si>
    <t>PETERBOROUGH, CITY OF</t>
  </si>
  <si>
    <t>PETERBOROUGH, COUNTY OF</t>
  </si>
  <si>
    <t>QUINTE WASTE SOLUTIONS</t>
  </si>
  <si>
    <t>RENFREW, TOWN OF</t>
  </si>
  <si>
    <t>RIDEAU LAKES, TOWNSHIP OF</t>
  </si>
  <si>
    <t>SARNIA, CITY OF</t>
  </si>
  <si>
    <t>SAULT STE. MARIE, CITY OF</t>
  </si>
  <si>
    <t>SEGUIN, TOWNSHIP OF</t>
  </si>
  <si>
    <t>SIMCOE, COUNTY OF</t>
  </si>
  <si>
    <t>SIX NATIONS</t>
  </si>
  <si>
    <t>SOUTH FRONTENAC, TOWNSHIP OF</t>
  </si>
  <si>
    <t>SOUTH GLENGARRY, TOWNSHIP OF</t>
  </si>
  <si>
    <t>SOUTH STORMONT, TOWNSHIP OF</t>
  </si>
  <si>
    <t>SOUTHGATE, TOWNSHIP OF</t>
  </si>
  <si>
    <t>SPANISH, TOWN OF</t>
  </si>
  <si>
    <t>ST. CHARLES, MUNICIPALITY OF</t>
  </si>
  <si>
    <t>ST. THOMAS, CITY OF</t>
  </si>
  <si>
    <t>STONE MILLS, TOWNSHIP OF</t>
  </si>
  <si>
    <t>STRATFORD, CITY OF</t>
  </si>
  <si>
    <t>THE BLUE MOUNTAINS, TOWN OF</t>
  </si>
  <si>
    <t>THE NATION, MUNICIPALITY</t>
  </si>
  <si>
    <t>THUNDER BAY, CITY OF</t>
  </si>
  <si>
    <t>TIMMINS, CITY OF</t>
  </si>
  <si>
    <t>TORONTO, CITY OF</t>
  </si>
  <si>
    <t>WATERLOO, REGIONAL MUNICIPALITY OF</t>
  </si>
  <si>
    <t>WELLINGTON, COUNTY OF</t>
  </si>
  <si>
    <t>WEST ELGIN, MUNICIPALITY OF</t>
  </si>
  <si>
    <t>YORK, REGIONAL MUNICIPALITY OF</t>
  </si>
  <si>
    <t>Totals &gt;</t>
  </si>
  <si>
    <t>Adjustment Notes:</t>
  </si>
  <si>
    <t>5,221,639 HH</t>
  </si>
  <si>
    <t>Residential On-Property</t>
  </si>
  <si>
    <t>Total Residential Waste Diversion Rate</t>
  </si>
  <si>
    <r>
      <t>2)</t>
    </r>
    <r>
      <rPr>
        <sz val="11"/>
        <rFont val="Calibri"/>
        <family val="2"/>
        <scheme val="minor"/>
      </rPr>
      <t xml:space="preserve"> If a program uses volume estimates for at least one or more of their contracts, volume estimates are assumed and their garbage rate is checked. Volume estimates are also assumed if the program did not answer weigh scale or volume estimates check boxes.  </t>
    </r>
  </si>
  <si>
    <r>
      <t>3)</t>
    </r>
    <r>
      <rPr>
        <sz val="11"/>
        <rFont val="Calibri"/>
        <family val="2"/>
        <scheme val="minor"/>
      </rPr>
      <t xml:space="preserve"> For any zero reported garbage collection, the Municipal Group average per capita rate for garbage was applied.</t>
    </r>
  </si>
  <si>
    <r>
      <t>5)</t>
    </r>
    <r>
      <rPr>
        <sz val="11"/>
        <rFont val="Calibri"/>
        <family val="2"/>
        <scheme val="minor"/>
      </rPr>
      <t xml:space="preserve"> Organics tonnes were adjusted if total kg/capita for the program (no kitchen waste tonnes) is greater than the 95th percentile of programs with no kitchen waste tonnes. This 95th percentile (no kitchen waste) was applied as the kg/capita adjustment.</t>
    </r>
  </si>
  <si>
    <r>
      <t>6)</t>
    </r>
    <r>
      <rPr>
        <sz val="11"/>
        <rFont val="Calibri"/>
        <family val="2"/>
        <scheme val="minor"/>
      </rPr>
      <t xml:space="preserve"> "Other Recyclables" were adjusted to equal the 95th percentile, if a program reported total "Other Recyclables" greater than the 95th percentile. There is no condition for anyone reporting zero "Other Recyclables" tonnes.</t>
    </r>
  </si>
  <si>
    <t>Reported single family and multi-family units show all reported units in the jurisdiction, not just those serviced.</t>
  </si>
  <si>
    <t>Reported Single Family Households Including Seasonal Households</t>
  </si>
  <si>
    <t>NIPPISING FIRST NATION</t>
  </si>
  <si>
    <t>OTTAWA VALLEY WASTE RECOVERY CENTRE</t>
  </si>
  <si>
    <t>ARNPRIOR, TOWN OF</t>
  </si>
  <si>
    <t>Municipal Group Total &gt;</t>
  </si>
  <si>
    <t>Urban Regional</t>
  </si>
  <si>
    <t>Rural Regional</t>
  </si>
  <si>
    <t>Rural Collection- North</t>
  </si>
  <si>
    <t>Rural Collection-South</t>
  </si>
  <si>
    <t>Medium Urban</t>
  </si>
  <si>
    <t>Rural Depot-North</t>
  </si>
  <si>
    <t>Rural Depot-South</t>
  </si>
  <si>
    <t>Municipal Group Average &gt;</t>
  </si>
  <si>
    <r>
      <t>4)</t>
    </r>
    <r>
      <rPr>
        <sz val="11"/>
        <rFont val="Calibri"/>
        <family val="2"/>
        <scheme val="minor"/>
      </rPr>
      <t xml:space="preserve"> Garbage tonnes for municipal programs reporting &lt;100 kg/capita of garbage were adjusted.</t>
    </r>
  </si>
  <si>
    <r>
      <t>1)</t>
    </r>
    <r>
      <rPr>
        <sz val="11"/>
        <rFont val="Calibri"/>
        <family val="2"/>
        <scheme val="minor"/>
      </rPr>
      <t xml:space="preserve"> Where the number of Blue Box-serviced households was not equal to the number of garbage-serviced households, especially for multi-family households, the garbage for the missing households was adjusted using an equivalent single-family household factor based on municipal waste composition audits. RPRA used a 0.72 factor to convert a multi-family household garbage rate to a single family rate for 2014.</t>
    </r>
  </si>
  <si>
    <t>ALGONQUIN HIGHLANDS, TOWNSHIP OF</t>
  </si>
  <si>
    <t>EAST FERRIS, TOWNSHIP OF</t>
  </si>
  <si>
    <t>Mohawks of the Bay of Quinte</t>
  </si>
  <si>
    <t>NORTH GRENVILLE, TOWNSHIP OF</t>
  </si>
  <si>
    <t>PRESCOTT, TOWN OF</t>
  </si>
  <si>
    <t>SIOUX LOOKOUT, THE CORPORATION OF THE MUNICIPALITY OF</t>
  </si>
  <si>
    <t>WEST GREY, TOWNSHIP OF</t>
  </si>
  <si>
    <t>Residential Waste Diverted (% of Diverted)</t>
  </si>
  <si>
    <t>Residential Waste Disposed (% of Disposed)</t>
  </si>
  <si>
    <t>1,2</t>
  </si>
  <si>
    <t>Additional Notes:</t>
  </si>
  <si>
    <t>As part of the 2016 Datacall RPRA introduced the Short Form Datacall (SFD) available to all municipal programs with a population under 30,000. Municipal Programs that reported into the SFD were only required to submit Blue Box data, and therefore have not be included in the diversion rate calculation.</t>
  </si>
  <si>
    <t>MUSKOKA,  DISTRICT MUNICIPALITY OF</t>
  </si>
  <si>
    <t>ELLIOT LAKE, CITY OF</t>
  </si>
  <si>
    <t>PLYMPTON-WYOMING, TOWN OF</t>
  </si>
  <si>
    <t>GREATER MADAWASKA, TOWNSHIP OF</t>
  </si>
  <si>
    <t>ALFRED &amp; PLANTAGENET, TOWNSHIP OF</t>
  </si>
  <si>
    <t>PETROLIA, TOWN OF</t>
  </si>
  <si>
    <t>SAULT NORTH WASTE MANAGEMENT COUNCIL</t>
  </si>
  <si>
    <t>ASSIGINACK,  TOWNSHIP OF</t>
  </si>
  <si>
    <t>DUFFERIN,  COUNTY OF</t>
  </si>
  <si>
    <t>HILTON BEACH,  VILLAGE OF</t>
  </si>
  <si>
    <t>MISSISSIPPI MILLS, TOWN OF</t>
  </si>
  <si>
    <t>NIPISSING,  TOWNSHIP OF</t>
  </si>
  <si>
    <t>OXFORD,  RESTRUCTURED COUNTY OF</t>
  </si>
  <si>
    <t>2017 Residential Waste Diversion Rates by Municipal Program (Alphabetical)</t>
  </si>
  <si>
    <t>TERRACE BAY, TOWNSHIP OF</t>
  </si>
  <si>
    <t>5,6</t>
  </si>
  <si>
    <t>2017 Residential Waste Diversion Rates by Municipal Program (Municipal Grouping)</t>
  </si>
  <si>
    <t>Large Urban Regional</t>
  </si>
  <si>
    <t>SOUTH DUNDAS, TOWNSHIP OF</t>
  </si>
  <si>
    <t>DRYDEN, CITY OF</t>
  </si>
  <si>
    <t>HALDIMAND, COUNTY OF</t>
  </si>
  <si>
    <t xml:space="preserve">This excel document has been updated to reflect the 2017 Datacall GAP results. The 2017 Diversion Rate has been updated to 49.6%, down 0.1% from the originally posted 49.7%. </t>
  </si>
  <si>
    <t>Small Urban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</si>
</sst>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vertAlign val="superscript"/>
      <sz val="11"/>
      <name val="Calibri"/>
      <family val="2"/>
      <scheme val="minor"/>
    </font>
    <font>
      <b/>
      <sz val="11"/>
      <name val="Calibri"/>
      <family val="2"/>
      <scheme val="minor"/>
    </font>
    <font>
      <b/>
      <u/>
      <sz val="14"/>
      <name val="Calibri"/>
      <family val="2"/>
      <scheme val="minor"/>
    </font>
    <font>
      <vertAlign val="superscript"/>
      <sz val="11"/>
      <color theme="1"/>
      <name val="Calibri"/>
      <family val="2"/>
      <scheme val="minor"/>
    </font>
    <font>
      <b/>
      <sz val="11"/>
      <color rgb="FF00B050"/>
      <name val="Calibri"/>
      <family val="2"/>
      <scheme val="minor"/>
    </font>
    <font>
      <b/>
      <vertAlign val="superscript"/>
      <sz val="11"/>
      <name val="Calibri"/>
      <family val="2"/>
      <scheme val="minor"/>
    </font>
    <font>
      <sz val="10"/>
      <name val="MS Sans Serif"/>
      <family val="2"/>
    </font>
    <font>
      <sz val="11"/>
      <color rgb="FF000000"/>
      <name val="Calibri"/>
      <family val="2"/>
    </font>
    <font>
      <sz val="11"/>
      <color rgb="FFFFFF00"/>
      <name val="Calibri"/>
      <family val="2"/>
      <scheme val="minor"/>
    </font>
    <font>
      <sz val="11"/>
      <name val="Calibri"/>
      <family val="2"/>
      <scheme val="minor"/>
    </font>
    <font>
      <vertAlign val="superscript"/>
      <sz val="11"/>
      <name val="Calibri"/>
      <family val="2"/>
      <scheme val="minor"/>
    </font>
    <font>
      <b/>
      <sz val="11"/>
      <name val="Calibri"/>
      <family val="2"/>
      <scheme val="minor"/>
    </font>
    <font>
      <sz val="11"/>
      <color theme="1"/>
      <name val="Calibri"/>
      <family val="2"/>
      <scheme val="minor"/>
    </font>
    <font>
      <vertAlign val="superscript"/>
      <sz val="11"/>
      <color theme="1"/>
      <name val="Calibri"/>
      <family val="2"/>
      <scheme val="minor"/>
    </font>
    <font>
      <b/>
      <sz val="11"/>
      <color theme="1"/>
      <name val="Calibri"/>
      <family val="2"/>
      <scheme val="minor"/>
    </font>
    <font>
      <b/>
      <sz val="11"/>
      <color rgb="FF00B050"/>
      <name val="Calibri"/>
      <family val="2"/>
      <scheme val="minor"/>
    </font>
    <font>
      <b/>
      <vertAlign val="superscript"/>
      <sz val="11"/>
      <name val="Calibri"/>
      <family val="2"/>
      <scheme val="minor"/>
    </font>
    <font>
      <sz val="11"/>
      <color rgb="FF000000"/>
      <name val="Calibri"/>
      <family val="2"/>
    </font>
    <font>
      <b/>
      <sz val="11"/>
      <color indexed="8"/>
      <name val="Calibri"/>
      <family val="2"/>
      <scheme val="minor"/>
    </font>
    <font>
      <b/>
      <sz val="11"/>
      <color rgb="FF000000"/>
      <name val="Calibri"/>
      <family val="2"/>
    </font>
    <font>
      <b/>
      <sz val="9"/>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FFFF00"/>
        <bgColor indexed="64"/>
      </patternFill>
    </fill>
  </fills>
  <borders count="48">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22"/>
      </right>
      <top style="thin">
        <color indexed="22"/>
      </top>
      <bottom style="thin">
        <color indexed="22"/>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164" fontId="1" fillId="0" borderId="0" applyFont="0" applyFill="0" applyBorder="0" applyAlignment="0" applyProtection="0"/>
    <xf numFmtId="0" fontId="1" fillId="0" borderId="0"/>
    <xf numFmtId="0" fontId="11" fillId="0" borderId="0"/>
    <xf numFmtId="0" fontId="1" fillId="0" borderId="0"/>
  </cellStyleXfs>
  <cellXfs count="266">
    <xf numFmtId="0" fontId="0" fillId="0" borderId="0" xfId="0"/>
    <xf numFmtId="0" fontId="4" fillId="2" borderId="0" xfId="0" applyFont="1" applyFill="1"/>
    <xf numFmtId="0" fontId="4" fillId="2" borderId="0" xfId="0" applyFont="1" applyFill="1" applyAlignment="1">
      <alignment horizontal="center"/>
    </xf>
    <xf numFmtId="165" fontId="4" fillId="2" borderId="0" xfId="1" applyNumberFormat="1" applyFont="1" applyFill="1" applyAlignment="1">
      <alignment horizontal="left"/>
    </xf>
    <xf numFmtId="166" fontId="4" fillId="2" borderId="0" xfId="2" applyNumberFormat="1" applyFont="1" applyFill="1"/>
    <xf numFmtId="3" fontId="4" fillId="2" borderId="0" xfId="0" applyNumberFormat="1" applyFont="1" applyFill="1"/>
    <xf numFmtId="4" fontId="4" fillId="2" borderId="0" xfId="0" applyNumberFormat="1" applyFont="1" applyFill="1"/>
    <xf numFmtId="1" fontId="4" fillId="2" borderId="0" xfId="0" applyNumberFormat="1" applyFont="1" applyFill="1"/>
    <xf numFmtId="9" fontId="4" fillId="2" borderId="0" xfId="2" applyFont="1" applyFill="1"/>
    <xf numFmtId="1" fontId="5" fillId="2" borderId="0" xfId="0" applyNumberFormat="1" applyFont="1" applyFill="1" applyAlignment="1">
      <alignment horizontal="left" vertical="top"/>
    </xf>
    <xf numFmtId="10" fontId="4" fillId="2" borderId="0" xfId="2" applyNumberFormat="1" applyFont="1" applyFill="1"/>
    <xf numFmtId="0" fontId="6" fillId="2" borderId="0" xfId="0" applyFont="1" applyFill="1"/>
    <xf numFmtId="0" fontId="0" fillId="2" borderId="0" xfId="0" applyFill="1"/>
    <xf numFmtId="0" fontId="0" fillId="2" borderId="0" xfId="0" applyFill="1" applyAlignment="1">
      <alignment horizontal="center"/>
    </xf>
    <xf numFmtId="4" fontId="0" fillId="2" borderId="0" xfId="0" applyNumberFormat="1" applyFill="1"/>
    <xf numFmtId="1" fontId="0" fillId="2" borderId="0" xfId="0" applyNumberFormat="1" applyFill="1"/>
    <xf numFmtId="1" fontId="8" fillId="2" borderId="0" xfId="0" applyNumberFormat="1" applyFont="1" applyFill="1" applyAlignment="1">
      <alignment horizontal="left" vertical="top"/>
    </xf>
    <xf numFmtId="10" fontId="0" fillId="2" borderId="0" xfId="2" applyNumberFormat="1" applyFont="1" applyFill="1"/>
    <xf numFmtId="0" fontId="2" fillId="2" borderId="0" xfId="0" applyFont="1" applyFill="1"/>
    <xf numFmtId="0" fontId="0" fillId="2" borderId="5" xfId="0" applyFill="1" applyBorder="1"/>
    <xf numFmtId="10" fontId="6" fillId="2" borderId="24" xfId="0" applyNumberFormat="1" applyFont="1" applyFill="1" applyBorder="1" applyAlignment="1">
      <alignment horizontal="center" vertical="center" wrapText="1"/>
    </xf>
    <xf numFmtId="10" fontId="6" fillId="2" borderId="24" xfId="2" applyNumberFormat="1" applyFont="1" applyFill="1" applyBorder="1" applyAlignment="1">
      <alignment horizontal="center" vertical="center" wrapText="1"/>
    </xf>
    <xf numFmtId="0" fontId="9" fillId="2" borderId="25" xfId="0" applyFont="1" applyFill="1" applyBorder="1" applyAlignment="1">
      <alignment horizontal="center" vertical="center" wrapText="1"/>
    </xf>
    <xf numFmtId="10" fontId="6" fillId="2" borderId="26" xfId="0" applyNumberFormat="1" applyFont="1" applyFill="1" applyBorder="1" applyAlignment="1">
      <alignment horizontal="center" vertical="center" wrapText="1"/>
    </xf>
    <xf numFmtId="166" fontId="9" fillId="2" borderId="6" xfId="0" applyNumberFormat="1" applyFont="1" applyFill="1" applyBorder="1" applyAlignment="1">
      <alignment horizontal="center" vertical="center" wrapText="1"/>
    </xf>
    <xf numFmtId="0" fontId="0" fillId="2" borderId="0" xfId="0" applyFill="1" applyAlignment="1">
      <alignment vertical="center"/>
    </xf>
    <xf numFmtId="3" fontId="4" fillId="2" borderId="6" xfId="0" applyNumberFormat="1" applyFont="1" applyFill="1" applyBorder="1" applyAlignment="1">
      <alignment horizontal="right" vertical="center" wrapText="1"/>
    </xf>
    <xf numFmtId="166" fontId="6" fillId="2" borderId="10" xfId="0" applyNumberFormat="1" applyFont="1" applyFill="1" applyBorder="1" applyAlignment="1">
      <alignment horizontal="center" vertical="center"/>
    </xf>
    <xf numFmtId="165" fontId="12" fillId="2" borderId="6" xfId="1" applyNumberFormat="1" applyFont="1" applyFill="1" applyBorder="1" applyAlignment="1">
      <alignment horizontal="right" vertical="center" wrapText="1"/>
    </xf>
    <xf numFmtId="0" fontId="4" fillId="2" borderId="5" xfId="0" applyFont="1" applyFill="1" applyBorder="1"/>
    <xf numFmtId="0" fontId="3" fillId="2" borderId="0" xfId="0" applyFont="1" applyFill="1"/>
    <xf numFmtId="0" fontId="4" fillId="2" borderId="16" xfId="0" applyFont="1" applyFill="1" applyBorder="1"/>
    <xf numFmtId="0" fontId="6" fillId="2" borderId="13" xfId="0" applyFont="1" applyFill="1" applyBorder="1" applyAlignment="1">
      <alignment horizontal="right"/>
    </xf>
    <xf numFmtId="165" fontId="6" fillId="2" borderId="14" xfId="1" applyNumberFormat="1" applyFont="1" applyFill="1" applyBorder="1"/>
    <xf numFmtId="0" fontId="6" fillId="2" borderId="15" xfId="0" applyFont="1" applyFill="1" applyBorder="1"/>
    <xf numFmtId="3" fontId="6" fillId="2" borderId="15" xfId="0" applyNumberFormat="1" applyFont="1" applyFill="1" applyBorder="1"/>
    <xf numFmtId="166" fontId="9" fillId="2" borderId="27" xfId="0" applyNumberFormat="1" applyFont="1" applyFill="1" applyBorder="1" applyAlignment="1">
      <alignment horizontal="center" vertical="center" wrapText="1"/>
    </xf>
    <xf numFmtId="166" fontId="6" fillId="2" borderId="28" xfId="0" applyNumberFormat="1" applyFont="1" applyFill="1" applyBorder="1" applyAlignment="1">
      <alignment horizontal="center" vertical="center"/>
    </xf>
    <xf numFmtId="0" fontId="0" fillId="2" borderId="16" xfId="0" applyFill="1" applyBorder="1"/>
    <xf numFmtId="15" fontId="4" fillId="2" borderId="0" xfId="0" applyNumberFormat="1" applyFont="1" applyFill="1"/>
    <xf numFmtId="0" fontId="0" fillId="2" borderId="17" xfId="0" applyFill="1" applyBorder="1"/>
    <xf numFmtId="10" fontId="4" fillId="2" borderId="5" xfId="0" applyNumberFormat="1" applyFont="1" applyFill="1" applyBorder="1"/>
    <xf numFmtId="0" fontId="5" fillId="2" borderId="0" xfId="0" applyFont="1" applyFill="1" applyAlignment="1">
      <alignment horizontal="left" wrapText="1"/>
    </xf>
    <xf numFmtId="0" fontId="4" fillId="0" borderId="6" xfId="0" applyFont="1" applyBorder="1"/>
    <xf numFmtId="0" fontId="4" fillId="0" borderId="30" xfId="0" applyFont="1" applyBorder="1"/>
    <xf numFmtId="0" fontId="4" fillId="0" borderId="31" xfId="0" applyFont="1" applyBorder="1"/>
    <xf numFmtId="0" fontId="4" fillId="0" borderId="11" xfId="0" applyFont="1" applyBorder="1"/>
    <xf numFmtId="166" fontId="6" fillId="0" borderId="13" xfId="2" applyNumberFormat="1" applyFont="1" applyBorder="1"/>
    <xf numFmtId="166" fontId="6" fillId="0" borderId="15" xfId="2" applyNumberFormat="1" applyFont="1" applyBorder="1"/>
    <xf numFmtId="166" fontId="4" fillId="0" borderId="6" xfId="2" applyNumberFormat="1" applyFont="1" applyBorder="1"/>
    <xf numFmtId="0" fontId="8" fillId="2" borderId="0" xfId="0" applyFont="1" applyFill="1" applyAlignment="1">
      <alignment horizontal="left" vertical="top"/>
    </xf>
    <xf numFmtId="0" fontId="5" fillId="2" borderId="0" xfId="0" applyFont="1" applyFill="1" applyAlignment="1">
      <alignment horizontal="left" vertical="top"/>
    </xf>
    <xf numFmtId="0" fontId="5" fillId="2" borderId="15" xfId="0" applyFont="1" applyFill="1" applyBorder="1" applyAlignment="1">
      <alignment horizontal="left" vertical="top"/>
    </xf>
    <xf numFmtId="3" fontId="6" fillId="2" borderId="15" xfId="0" applyNumberFormat="1" applyFont="1" applyFill="1" applyBorder="1" applyAlignment="1">
      <alignment horizontal="left"/>
    </xf>
    <xf numFmtId="0" fontId="0" fillId="2" borderId="0" xfId="0" applyFill="1" applyAlignment="1">
      <alignment horizontal="left"/>
    </xf>
    <xf numFmtId="166" fontId="4" fillId="2" borderId="0" xfId="0" applyNumberFormat="1" applyFont="1" applyFill="1"/>
    <xf numFmtId="167" fontId="4" fillId="2" borderId="0" xfId="0" applyNumberFormat="1" applyFont="1" applyFill="1"/>
    <xf numFmtId="0" fontId="13" fillId="2" borderId="0" xfId="0" applyFont="1" applyFill="1"/>
    <xf numFmtId="0" fontId="4" fillId="0" borderId="6" xfId="0" applyFont="1" applyBorder="1" applyAlignment="1">
      <alignment horizontal="center"/>
    </xf>
    <xf numFmtId="3" fontId="4" fillId="0" borderId="6" xfId="0" applyNumberFormat="1" applyFont="1" applyBorder="1"/>
    <xf numFmtId="165" fontId="6" fillId="2" borderId="27" xfId="1" applyNumberFormat="1" applyFont="1" applyFill="1" applyBorder="1" applyAlignment="1">
      <alignment horizontal="right" vertical="center" wrapText="1"/>
    </xf>
    <xf numFmtId="3" fontId="3" fillId="2" borderId="0" xfId="0" applyNumberFormat="1" applyFont="1" applyFill="1"/>
    <xf numFmtId="4" fontId="3" fillId="2" borderId="0" xfId="0" applyNumberFormat="1" applyFont="1" applyFill="1"/>
    <xf numFmtId="0" fontId="2" fillId="2" borderId="6" xfId="0" applyFont="1" applyFill="1" applyBorder="1"/>
    <xf numFmtId="0" fontId="2" fillId="2" borderId="24" xfId="0" applyFont="1" applyFill="1" applyBorder="1"/>
    <xf numFmtId="4" fontId="6" fillId="2" borderId="7" xfId="0" applyNumberFormat="1" applyFont="1" applyFill="1" applyBorder="1" applyAlignment="1">
      <alignment horizontal="center" vertical="center" wrapText="1"/>
    </xf>
    <xf numFmtId="0" fontId="14" fillId="2" borderId="0" xfId="0" applyFont="1" applyFill="1"/>
    <xf numFmtId="0" fontId="17" fillId="2" borderId="0" xfId="0" applyFont="1" applyFill="1"/>
    <xf numFmtId="0" fontId="17" fillId="2" borderId="5" xfId="0" applyFont="1" applyFill="1" applyBorder="1"/>
    <xf numFmtId="166" fontId="20" fillId="2" borderId="6" xfId="0" applyNumberFormat="1" applyFont="1" applyFill="1" applyBorder="1" applyAlignment="1">
      <alignment horizontal="center" vertical="center" wrapText="1"/>
    </xf>
    <xf numFmtId="0" fontId="14" fillId="0" borderId="30" xfId="0" applyFont="1" applyBorder="1"/>
    <xf numFmtId="0" fontId="14" fillId="0" borderId="6" xfId="0" applyFont="1" applyBorder="1" applyAlignment="1">
      <alignment horizontal="center"/>
    </xf>
    <xf numFmtId="0" fontId="14" fillId="0" borderId="6" xfId="0" applyFont="1" applyBorder="1"/>
    <xf numFmtId="165" fontId="22" fillId="2" borderId="6" xfId="1" applyNumberFormat="1" applyFont="1" applyFill="1" applyBorder="1" applyAlignment="1">
      <alignment horizontal="right" vertical="center" wrapText="1"/>
    </xf>
    <xf numFmtId="3" fontId="14" fillId="2" borderId="6" xfId="0" applyNumberFormat="1" applyFont="1" applyFill="1" applyBorder="1" applyAlignment="1">
      <alignment horizontal="right" vertical="center" wrapText="1"/>
    </xf>
    <xf numFmtId="0" fontId="15" fillId="0" borderId="6" xfId="0" applyFont="1" applyBorder="1" applyAlignment="1">
      <alignment horizontal="left"/>
    </xf>
    <xf numFmtId="166" fontId="14" fillId="0" borderId="6" xfId="2" applyNumberFormat="1" applyFont="1" applyBorder="1"/>
    <xf numFmtId="166" fontId="16" fillId="2" borderId="10" xfId="0" applyNumberFormat="1" applyFont="1" applyFill="1" applyBorder="1" applyAlignment="1">
      <alignment horizontal="center" vertical="center"/>
    </xf>
    <xf numFmtId="3" fontId="15" fillId="2" borderId="6" xfId="0" applyNumberFormat="1" applyFont="1" applyFill="1" applyBorder="1" applyAlignment="1">
      <alignment horizontal="left" vertical="center" wrapText="1"/>
    </xf>
    <xf numFmtId="0" fontId="18" fillId="0" borderId="6" xfId="0" applyFont="1" applyBorder="1" applyAlignment="1">
      <alignment horizontal="left"/>
    </xf>
    <xf numFmtId="165" fontId="15" fillId="2" borderId="6" xfId="1" applyNumberFormat="1" applyFont="1" applyFill="1" applyBorder="1" applyAlignment="1">
      <alignment horizontal="left" vertical="center"/>
    </xf>
    <xf numFmtId="0" fontId="17" fillId="2" borderId="0" xfId="0" applyFont="1" applyFill="1" applyAlignment="1">
      <alignment horizontal="center" vertical="center"/>
    </xf>
    <xf numFmtId="165" fontId="14" fillId="2" borderId="6" xfId="1" applyNumberFormat="1" applyFont="1" applyFill="1" applyBorder="1"/>
    <xf numFmtId="3" fontId="14" fillId="2" borderId="6" xfId="1" applyNumberFormat="1" applyFont="1" applyFill="1" applyBorder="1"/>
    <xf numFmtId="3" fontId="15" fillId="2" borderId="6" xfId="1" applyNumberFormat="1" applyFont="1" applyFill="1" applyBorder="1" applyAlignment="1">
      <alignment horizontal="left" vertical="center"/>
    </xf>
    <xf numFmtId="0" fontId="23" fillId="3" borderId="34" xfId="3" applyFont="1" applyFill="1" applyBorder="1" applyAlignment="1">
      <alignment horizontal="right" vertical="center" wrapText="1"/>
    </xf>
    <xf numFmtId="165" fontId="24" fillId="2" borderId="6" xfId="1" applyNumberFormat="1" applyFont="1" applyFill="1" applyBorder="1" applyAlignment="1">
      <alignment horizontal="right" vertical="center" wrapText="1"/>
    </xf>
    <xf numFmtId="165" fontId="16" fillId="2" borderId="6" xfId="1" applyNumberFormat="1" applyFont="1" applyFill="1" applyBorder="1" applyAlignment="1">
      <alignment horizontal="right" vertical="center" wrapText="1"/>
    </xf>
    <xf numFmtId="3" fontId="16" fillId="0" borderId="6" xfId="0" applyNumberFormat="1" applyFont="1" applyBorder="1"/>
    <xf numFmtId="3" fontId="16" fillId="2" borderId="6" xfId="0" applyNumberFormat="1" applyFont="1" applyFill="1" applyBorder="1" applyAlignment="1">
      <alignment horizontal="right" vertical="center" wrapText="1"/>
    </xf>
    <xf numFmtId="3" fontId="21" fillId="2" borderId="6" xfId="0" applyNumberFormat="1" applyFont="1" applyFill="1" applyBorder="1" applyAlignment="1">
      <alignment horizontal="left" vertical="center" wrapText="1"/>
    </xf>
    <xf numFmtId="0" fontId="21" fillId="0" borderId="6" xfId="0" applyFont="1" applyBorder="1" applyAlignment="1">
      <alignment horizontal="left"/>
    </xf>
    <xf numFmtId="166" fontId="16" fillId="0" borderId="6" xfId="2" applyNumberFormat="1" applyFont="1" applyBorder="1"/>
    <xf numFmtId="4" fontId="14" fillId="0" borderId="6" xfId="0" applyNumberFormat="1" applyFont="1" applyBorder="1"/>
    <xf numFmtId="165" fontId="14" fillId="2" borderId="6" xfId="1" applyNumberFormat="1" applyFont="1" applyFill="1" applyBorder="1" applyAlignment="1">
      <alignment horizontal="right" vertical="center" wrapText="1"/>
    </xf>
    <xf numFmtId="0" fontId="14" fillId="0" borderId="24" xfId="0" applyFont="1" applyBorder="1"/>
    <xf numFmtId="165" fontId="22" fillId="2" borderId="24" xfId="1" applyNumberFormat="1" applyFont="1" applyFill="1" applyBorder="1" applyAlignment="1">
      <alignment horizontal="right" vertical="center" wrapText="1"/>
    </xf>
    <xf numFmtId="165" fontId="14" fillId="2" borderId="24" xfId="1" applyNumberFormat="1" applyFont="1" applyFill="1" applyBorder="1"/>
    <xf numFmtId="4" fontId="14" fillId="0" borderId="24" xfId="0" applyNumberFormat="1" applyFont="1" applyBorder="1"/>
    <xf numFmtId="165" fontId="14" fillId="2" borderId="24" xfId="1" applyNumberFormat="1" applyFont="1" applyFill="1" applyBorder="1" applyAlignment="1">
      <alignment horizontal="right" vertical="center" wrapText="1"/>
    </xf>
    <xf numFmtId="3" fontId="14" fillId="2" borderId="24" xfId="0" applyNumberFormat="1" applyFont="1" applyFill="1" applyBorder="1" applyAlignment="1">
      <alignment horizontal="right" vertical="center" wrapText="1"/>
    </xf>
    <xf numFmtId="3" fontId="15" fillId="2" borderId="24" xfId="0" applyNumberFormat="1" applyFont="1" applyFill="1" applyBorder="1" applyAlignment="1">
      <alignment horizontal="left" vertical="center" wrapText="1"/>
    </xf>
    <xf numFmtId="0" fontId="15" fillId="0" borderId="24" xfId="0" applyFont="1" applyBorder="1" applyAlignment="1">
      <alignment horizontal="left"/>
    </xf>
    <xf numFmtId="166" fontId="14" fillId="0" borderId="24" xfId="2" applyNumberFormat="1" applyFont="1" applyBorder="1"/>
    <xf numFmtId="166" fontId="20" fillId="2" borderId="24" xfId="0" applyNumberFormat="1" applyFont="1" applyFill="1" applyBorder="1" applyAlignment="1">
      <alignment horizontal="center" vertical="center" wrapText="1"/>
    </xf>
    <xf numFmtId="166" fontId="16" fillId="2" borderId="26" xfId="0" applyNumberFormat="1" applyFont="1" applyFill="1" applyBorder="1" applyAlignment="1">
      <alignment horizontal="center" vertical="center"/>
    </xf>
    <xf numFmtId="0" fontId="14" fillId="0" borderId="35" xfId="0" applyFont="1" applyBorder="1" applyAlignment="1">
      <alignment horizontal="center"/>
    </xf>
    <xf numFmtId="165" fontId="15" fillId="2" borderId="24" xfId="1" applyNumberFormat="1" applyFont="1" applyFill="1" applyBorder="1" applyAlignment="1">
      <alignment horizontal="left" vertical="center"/>
    </xf>
    <xf numFmtId="0" fontId="18" fillId="0" borderId="24" xfId="0" applyFont="1" applyBorder="1" applyAlignment="1">
      <alignment horizontal="left"/>
    </xf>
    <xf numFmtId="165" fontId="18" fillId="2" borderId="6" xfId="1" applyNumberFormat="1" applyFont="1" applyFill="1" applyBorder="1" applyAlignment="1">
      <alignment horizontal="left" vertical="center"/>
    </xf>
    <xf numFmtId="165" fontId="18" fillId="2" borderId="24" xfId="1" applyNumberFormat="1" applyFont="1" applyFill="1" applyBorder="1" applyAlignment="1">
      <alignment horizontal="left" vertical="center"/>
    </xf>
    <xf numFmtId="3" fontId="24" fillId="2" borderId="6" xfId="1" applyNumberFormat="1" applyFont="1" applyFill="1" applyBorder="1" applyAlignment="1">
      <alignment horizontal="right" vertical="center" wrapText="1"/>
    </xf>
    <xf numFmtId="3" fontId="16" fillId="2" borderId="6" xfId="1" applyNumberFormat="1" applyFont="1" applyFill="1" applyBorder="1" applyAlignment="1">
      <alignment horizontal="right" vertical="center" wrapText="1"/>
    </xf>
    <xf numFmtId="0" fontId="23" fillId="3" borderId="6" xfId="3" applyFont="1" applyFill="1" applyBorder="1" applyAlignment="1">
      <alignment horizontal="right" vertical="center" wrapText="1"/>
    </xf>
    <xf numFmtId="0" fontId="14" fillId="0" borderId="37" xfId="0" applyFont="1" applyBorder="1"/>
    <xf numFmtId="0" fontId="14" fillId="0" borderId="8" xfId="0" applyFont="1" applyBorder="1" applyAlignment="1">
      <alignment horizontal="center"/>
    </xf>
    <xf numFmtId="0" fontId="14" fillId="0" borderId="31" xfId="0" applyFont="1" applyBorder="1"/>
    <xf numFmtId="0" fontId="14" fillId="0" borderId="11" xfId="0" applyFont="1" applyBorder="1" applyAlignment="1">
      <alignment horizontal="center"/>
    </xf>
    <xf numFmtId="165" fontId="24" fillId="2" borderId="11" xfId="1" applyNumberFormat="1" applyFont="1" applyFill="1" applyBorder="1" applyAlignment="1">
      <alignment horizontal="right" vertical="center" wrapText="1"/>
    </xf>
    <xf numFmtId="3" fontId="24" fillId="2" borderId="11" xfId="1" applyNumberFormat="1" applyFont="1" applyFill="1" applyBorder="1" applyAlignment="1">
      <alignment horizontal="right" vertical="center" wrapText="1"/>
    </xf>
    <xf numFmtId="3" fontId="16" fillId="2" borderId="11" xfId="1" applyNumberFormat="1" applyFont="1" applyFill="1" applyBorder="1" applyAlignment="1">
      <alignment horizontal="right" vertical="center" wrapText="1"/>
    </xf>
    <xf numFmtId="3" fontId="25" fillId="2" borderId="11" xfId="1" applyNumberFormat="1" applyFont="1" applyFill="1" applyBorder="1"/>
    <xf numFmtId="3" fontId="16" fillId="0" borderId="11" xfId="0" applyNumberFormat="1" applyFont="1" applyBorder="1"/>
    <xf numFmtId="3" fontId="16" fillId="2" borderId="11" xfId="0" applyNumberFormat="1" applyFont="1" applyFill="1" applyBorder="1" applyAlignment="1">
      <alignment horizontal="right" vertical="center" wrapText="1"/>
    </xf>
    <xf numFmtId="3" fontId="21" fillId="2" borderId="11" xfId="0" applyNumberFormat="1" applyFont="1" applyFill="1" applyBorder="1" applyAlignment="1">
      <alignment horizontal="left" vertical="center" wrapText="1"/>
    </xf>
    <xf numFmtId="165" fontId="16" fillId="2" borderId="11" xfId="1" applyNumberFormat="1" applyFont="1" applyFill="1" applyBorder="1" applyAlignment="1">
      <alignment horizontal="right" vertical="center" wrapText="1"/>
    </xf>
    <xf numFmtId="0" fontId="18" fillId="0" borderId="11" xfId="0" applyFont="1" applyBorder="1" applyAlignment="1">
      <alignment horizontal="left"/>
    </xf>
    <xf numFmtId="166" fontId="14" fillId="0" borderId="11" xfId="2" applyNumberFormat="1" applyFont="1" applyBorder="1"/>
    <xf numFmtId="166" fontId="20" fillId="2" borderId="11" xfId="0" applyNumberFormat="1" applyFont="1" applyFill="1" applyBorder="1" applyAlignment="1">
      <alignment horizontal="center" vertical="center" wrapText="1"/>
    </xf>
    <xf numFmtId="166" fontId="16" fillId="2" borderId="32" xfId="0" applyNumberFormat="1" applyFont="1" applyFill="1" applyBorder="1" applyAlignment="1">
      <alignment horizontal="center" vertical="center"/>
    </xf>
    <xf numFmtId="0" fontId="4" fillId="0" borderId="0" xfId="0" applyFont="1"/>
    <xf numFmtId="0" fontId="7" fillId="0" borderId="0" xfId="0" applyFont="1"/>
    <xf numFmtId="0" fontId="4" fillId="0" borderId="0" xfId="0" applyFont="1" applyAlignment="1">
      <alignment horizontal="center"/>
    </xf>
    <xf numFmtId="3" fontId="4" fillId="0" borderId="0" xfId="0" applyNumberFormat="1" applyFont="1"/>
    <xf numFmtId="0" fontId="0" fillId="0" borderId="0" xfId="0" applyAlignment="1">
      <alignment horizontal="center"/>
    </xf>
    <xf numFmtId="0" fontId="4" fillId="0" borderId="11" xfId="0" applyFont="1" applyBorder="1" applyAlignment="1">
      <alignment horizontal="center"/>
    </xf>
    <xf numFmtId="3" fontId="4" fillId="0" borderId="11" xfId="0" applyNumberFormat="1" applyFont="1" applyBorder="1"/>
    <xf numFmtId="166" fontId="4" fillId="0" borderId="11" xfId="2" applyNumberFormat="1" applyFont="1" applyBorder="1"/>
    <xf numFmtId="3" fontId="4" fillId="2" borderId="6" xfId="0" applyNumberFormat="1" applyFont="1" applyFill="1" applyBorder="1" applyAlignment="1">
      <alignment horizontal="right" vertical="center"/>
    </xf>
    <xf numFmtId="166" fontId="9" fillId="2" borderId="6" xfId="0" applyNumberFormat="1" applyFont="1" applyFill="1" applyBorder="1" applyAlignment="1">
      <alignment horizontal="center" vertical="center"/>
    </xf>
    <xf numFmtId="4" fontId="6" fillId="2" borderId="1" xfId="0" applyNumberFormat="1" applyFont="1" applyFill="1" applyBorder="1" applyAlignment="1">
      <alignment horizontal="center" vertical="center" wrapText="1"/>
    </xf>
    <xf numFmtId="0" fontId="4" fillId="2" borderId="6" xfId="0" applyFont="1" applyFill="1" applyBorder="1" applyAlignment="1">
      <alignment horizontal="right" vertical="center" wrapText="1"/>
    </xf>
    <xf numFmtId="0" fontId="4" fillId="0" borderId="41" xfId="0" applyFont="1" applyBorder="1"/>
    <xf numFmtId="0" fontId="4" fillId="0" borderId="29" xfId="0" applyFont="1" applyBorder="1" applyAlignment="1">
      <alignment horizontal="center"/>
    </xf>
    <xf numFmtId="0" fontId="4" fillId="0" borderId="29" xfId="0" applyFont="1" applyBorder="1"/>
    <xf numFmtId="165" fontId="12" fillId="2" borderId="29" xfId="1" applyNumberFormat="1" applyFont="1" applyFill="1" applyBorder="1" applyAlignment="1">
      <alignment horizontal="right" vertical="center" wrapText="1"/>
    </xf>
    <xf numFmtId="3" fontId="4" fillId="0" borderId="29" xfId="0" applyNumberFormat="1" applyFont="1" applyBorder="1"/>
    <xf numFmtId="3" fontId="4" fillId="2" borderId="29" xfId="0" applyNumberFormat="1" applyFont="1" applyFill="1" applyBorder="1" applyAlignment="1">
      <alignment horizontal="right" vertical="center" wrapText="1"/>
    </xf>
    <xf numFmtId="166" fontId="4" fillId="0" borderId="29" xfId="2" applyNumberFormat="1" applyFont="1" applyBorder="1"/>
    <xf numFmtId="166" fontId="9" fillId="2" borderId="29" xfId="0" applyNumberFormat="1" applyFont="1" applyFill="1" applyBorder="1" applyAlignment="1">
      <alignment horizontal="center" vertical="center" wrapText="1"/>
    </xf>
    <xf numFmtId="166" fontId="6" fillId="2" borderId="42" xfId="0" applyNumberFormat="1" applyFont="1" applyFill="1" applyBorder="1" applyAlignment="1">
      <alignment horizontal="center" vertical="center"/>
    </xf>
    <xf numFmtId="166" fontId="9" fillId="2" borderId="11" xfId="0" applyNumberFormat="1" applyFont="1" applyFill="1" applyBorder="1" applyAlignment="1">
      <alignment horizontal="center" vertical="center" wrapText="1"/>
    </xf>
    <xf numFmtId="0" fontId="5" fillId="0" borderId="6" xfId="0" applyFont="1" applyBorder="1" applyAlignment="1">
      <alignment horizontal="center" wrapText="1"/>
    </xf>
    <xf numFmtId="0" fontId="5" fillId="0" borderId="29" xfId="0" applyFont="1" applyBorder="1" applyAlignment="1">
      <alignment horizontal="center" wrapText="1"/>
    </xf>
    <xf numFmtId="0" fontId="5" fillId="0" borderId="11" xfId="0" applyFont="1" applyBorder="1" applyAlignment="1">
      <alignment horizontal="center" wrapText="1"/>
    </xf>
    <xf numFmtId="0" fontId="0" fillId="2" borderId="43" xfId="0" applyFill="1" applyBorder="1"/>
    <xf numFmtId="0" fontId="17" fillId="2" borderId="43" xfId="0" applyFont="1" applyFill="1" applyBorder="1"/>
    <xf numFmtId="0" fontId="4" fillId="2" borderId="43" xfId="0" applyFont="1" applyFill="1" applyBorder="1"/>
    <xf numFmtId="10" fontId="4" fillId="2" borderId="43" xfId="0" applyNumberFormat="1" applyFont="1" applyFill="1" applyBorder="1"/>
    <xf numFmtId="0" fontId="14" fillId="0" borderId="44" xfId="0" applyFont="1" applyBorder="1"/>
    <xf numFmtId="0" fontId="14" fillId="0" borderId="25" xfId="0" applyFont="1" applyBorder="1" applyAlignment="1">
      <alignment horizontal="center"/>
    </xf>
    <xf numFmtId="0" fontId="23" fillId="3" borderId="11" xfId="3" applyFont="1" applyFill="1" applyBorder="1" applyAlignment="1">
      <alignment horizontal="right" vertical="center" wrapText="1"/>
    </xf>
    <xf numFmtId="0" fontId="0" fillId="2" borderId="11" xfId="0" applyFill="1" applyBorder="1" applyAlignment="1">
      <alignment horizontal="center" vertical="center" wrapText="1"/>
    </xf>
    <xf numFmtId="0" fontId="0" fillId="2" borderId="11" xfId="0" applyFill="1" applyBorder="1" applyAlignment="1">
      <alignment horizontal="center"/>
    </xf>
    <xf numFmtId="4" fontId="6" fillId="2" borderId="11" xfId="0" applyNumberFormat="1" applyFont="1" applyFill="1" applyBorder="1" applyAlignment="1">
      <alignment horizontal="center" vertical="center" wrapText="1"/>
    </xf>
    <xf numFmtId="1" fontId="0" fillId="2" borderId="11" xfId="0" applyNumberFormat="1" applyFill="1" applyBorder="1"/>
    <xf numFmtId="1" fontId="10" fillId="2" borderId="11" xfId="0" applyNumberFormat="1" applyFont="1" applyFill="1" applyBorder="1" applyAlignment="1">
      <alignment horizontal="left" vertical="top" wrapText="1"/>
    </xf>
    <xf numFmtId="0" fontId="10" fillId="2" borderId="11" xfId="0" applyFont="1" applyFill="1" applyBorder="1" applyAlignment="1">
      <alignment horizontal="left" vertical="top" wrapText="1"/>
    </xf>
    <xf numFmtId="10" fontId="6" fillId="2" borderId="11" xfId="0" applyNumberFormat="1" applyFont="1" applyFill="1" applyBorder="1" applyAlignment="1">
      <alignment horizontal="center" vertical="center" wrapText="1"/>
    </xf>
    <xf numFmtId="10" fontId="6" fillId="2" borderId="11" xfId="2" applyNumberFormat="1" applyFont="1" applyFill="1" applyBorder="1" applyAlignment="1">
      <alignment horizontal="center" vertical="center" wrapText="1"/>
    </xf>
    <xf numFmtId="10" fontId="6" fillId="2" borderId="32" xfId="0" applyNumberFormat="1" applyFont="1" applyFill="1" applyBorder="1" applyAlignment="1">
      <alignment horizontal="center" vertical="center" wrapText="1"/>
    </xf>
    <xf numFmtId="0" fontId="6" fillId="2" borderId="3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2" borderId="0" xfId="0" applyFont="1" applyFill="1" applyAlignment="1">
      <alignment vertical="center"/>
    </xf>
    <xf numFmtId="166" fontId="9" fillId="2" borderId="11" xfId="0" applyNumberFormat="1" applyFont="1" applyFill="1" applyBorder="1" applyAlignment="1">
      <alignment horizontal="center" wrapText="1"/>
    </xf>
    <xf numFmtId="166" fontId="9" fillId="2" borderId="29" xfId="0" applyNumberFormat="1" applyFont="1" applyFill="1" applyBorder="1" applyAlignment="1">
      <alignment horizontal="center" wrapText="1"/>
    </xf>
    <xf numFmtId="166" fontId="9" fillId="2" borderId="6" xfId="0" applyNumberFormat="1" applyFont="1" applyFill="1" applyBorder="1" applyAlignment="1">
      <alignment horizontal="center" wrapText="1"/>
    </xf>
    <xf numFmtId="166" fontId="9" fillId="2" borderId="6" xfId="0" applyNumberFormat="1" applyFont="1" applyFill="1" applyBorder="1" applyAlignment="1">
      <alignment horizontal="center"/>
    </xf>
    <xf numFmtId="0" fontId="0" fillId="2" borderId="31" xfId="0" applyFill="1" applyBorder="1" applyAlignment="1">
      <alignment horizontal="center" wrapText="1"/>
    </xf>
    <xf numFmtId="0" fontId="0" fillId="2" borderId="11" xfId="0" applyFill="1" applyBorder="1" applyAlignment="1">
      <alignment horizontal="center" wrapText="1"/>
    </xf>
    <xf numFmtId="4" fontId="6" fillId="2" borderId="11" xfId="0" applyNumberFormat="1" applyFont="1" applyFill="1" applyBorder="1" applyAlignment="1">
      <alignment horizontal="center" wrapText="1"/>
    </xf>
    <xf numFmtId="1" fontId="10" fillId="2" borderId="11" xfId="0" applyNumberFormat="1" applyFont="1" applyFill="1" applyBorder="1" applyAlignment="1">
      <alignment horizontal="left" wrapText="1"/>
    </xf>
    <xf numFmtId="0" fontId="10" fillId="2" borderId="11" xfId="0" applyFont="1" applyFill="1" applyBorder="1" applyAlignment="1">
      <alignment horizontal="left" wrapText="1"/>
    </xf>
    <xf numFmtId="10" fontId="6" fillId="2" borderId="11" xfId="0" applyNumberFormat="1" applyFont="1" applyFill="1" applyBorder="1" applyAlignment="1">
      <alignment horizontal="center" wrapText="1"/>
    </xf>
    <xf numFmtId="10" fontId="6" fillId="2" borderId="11" xfId="2" applyNumberFormat="1" applyFont="1" applyFill="1" applyBorder="1" applyAlignment="1">
      <alignment horizontal="center" wrapText="1"/>
    </xf>
    <xf numFmtId="10" fontId="6" fillId="2" borderId="32" xfId="0" applyNumberFormat="1" applyFont="1" applyFill="1" applyBorder="1" applyAlignment="1">
      <alignment horizontal="center" wrapText="1"/>
    </xf>
    <xf numFmtId="165" fontId="12" fillId="2" borderId="29" xfId="1" applyNumberFormat="1" applyFont="1" applyFill="1" applyBorder="1" applyAlignment="1">
      <alignment horizontal="right" wrapText="1"/>
    </xf>
    <xf numFmtId="3" fontId="4" fillId="2" borderId="29" xfId="0" applyNumberFormat="1" applyFont="1" applyFill="1" applyBorder="1" applyAlignment="1">
      <alignment horizontal="right" wrapText="1"/>
    </xf>
    <xf numFmtId="166" fontId="6" fillId="2" borderId="42" xfId="0" applyNumberFormat="1" applyFont="1" applyFill="1" applyBorder="1" applyAlignment="1">
      <alignment horizontal="center"/>
    </xf>
    <xf numFmtId="165" fontId="12" fillId="2" borderId="6" xfId="1" applyNumberFormat="1" applyFont="1" applyFill="1" applyBorder="1" applyAlignment="1">
      <alignment horizontal="right" wrapText="1"/>
    </xf>
    <xf numFmtId="3" fontId="4" fillId="2" borderId="6" xfId="0" applyNumberFormat="1" applyFont="1" applyFill="1" applyBorder="1" applyAlignment="1">
      <alignment horizontal="right" wrapText="1"/>
    </xf>
    <xf numFmtId="166" fontId="6" fillId="2" borderId="10" xfId="0" applyNumberFormat="1" applyFont="1" applyFill="1" applyBorder="1" applyAlignment="1">
      <alignment horizontal="center"/>
    </xf>
    <xf numFmtId="3" fontId="4" fillId="2" borderId="6" xfId="0" applyNumberFormat="1" applyFont="1" applyFill="1" applyBorder="1" applyAlignment="1">
      <alignment horizontal="right"/>
    </xf>
    <xf numFmtId="0" fontId="4" fillId="2" borderId="6" xfId="0" applyFont="1" applyFill="1" applyBorder="1" applyAlignment="1">
      <alignment horizontal="right" wrapText="1"/>
    </xf>
    <xf numFmtId="165" fontId="12" fillId="2" borderId="11" xfId="1" applyNumberFormat="1" applyFont="1" applyFill="1" applyBorder="1" applyAlignment="1">
      <alignment horizontal="right" wrapText="1"/>
    </xf>
    <xf numFmtId="3" fontId="4" fillId="2" borderId="11" xfId="0" applyNumberFormat="1" applyFont="1" applyFill="1" applyBorder="1" applyAlignment="1">
      <alignment horizontal="right" wrapText="1"/>
    </xf>
    <xf numFmtId="166" fontId="6" fillId="2" borderId="32" xfId="0" applyNumberFormat="1" applyFont="1" applyFill="1" applyBorder="1" applyAlignment="1">
      <alignment horizontal="center"/>
    </xf>
    <xf numFmtId="1" fontId="8" fillId="2" borderId="0" xfId="0" applyNumberFormat="1" applyFont="1" applyFill="1" applyAlignment="1">
      <alignment horizontal="left"/>
    </xf>
    <xf numFmtId="0" fontId="8" fillId="2" borderId="0" xfId="0" applyFont="1" applyFill="1" applyAlignment="1">
      <alignment horizontal="left"/>
    </xf>
    <xf numFmtId="0" fontId="0" fillId="2" borderId="5" xfId="0" applyFill="1" applyBorder="1" applyAlignment="1">
      <alignment vertical="center"/>
    </xf>
    <xf numFmtId="0" fontId="0" fillId="2" borderId="6" xfId="0" applyFill="1" applyBorder="1" applyAlignment="1">
      <alignment horizontal="left" vertical="top" wrapText="1"/>
    </xf>
    <xf numFmtId="0" fontId="0" fillId="2" borderId="6" xfId="0" applyFill="1" applyBorder="1" applyAlignment="1">
      <alignment horizontal="left"/>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29" xfId="0" applyFont="1" applyFill="1" applyBorder="1" applyAlignment="1">
      <alignment horizontal="left" vertical="center"/>
    </xf>
    <xf numFmtId="0" fontId="8" fillId="2" borderId="6" xfId="0" applyFont="1" applyFill="1" applyBorder="1" applyAlignment="1">
      <alignment horizontal="left" vertical="center"/>
    </xf>
    <xf numFmtId="10" fontId="6" fillId="2" borderId="3"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10" fontId="6" fillId="2" borderId="19" xfId="0" applyNumberFormat="1" applyFont="1" applyFill="1" applyBorder="1" applyAlignment="1">
      <alignment horizontal="center" vertical="center" wrapText="1"/>
    </xf>
    <xf numFmtId="0" fontId="5" fillId="2" borderId="6" xfId="0" applyFont="1" applyFill="1" applyBorder="1" applyAlignment="1">
      <alignment horizontal="left"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10" fontId="6" fillId="2" borderId="18" xfId="0" applyNumberFormat="1"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12" xfId="0" applyFill="1" applyBorder="1" applyAlignment="1">
      <alignment horizontal="center" vertical="center" wrapText="1"/>
    </xf>
    <xf numFmtId="4" fontId="6" fillId="2" borderId="29" xfId="0" applyNumberFormat="1" applyFont="1" applyFill="1" applyBorder="1" applyAlignment="1">
      <alignment horizontal="center" vertical="center" wrapText="1"/>
    </xf>
    <xf numFmtId="4" fontId="6" fillId="2" borderId="6"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4" fontId="6" fillId="2" borderId="8" xfId="0" applyNumberFormat="1" applyFont="1" applyFill="1" applyBorder="1" applyAlignment="1">
      <alignment horizontal="center" vertical="center" wrapText="1"/>
    </xf>
    <xf numFmtId="4" fontId="6" fillId="2" borderId="9" xfId="0" applyNumberFormat="1" applyFont="1" applyFill="1" applyBorder="1" applyAlignment="1">
      <alignment horizontal="center" vertical="center" wrapText="1"/>
    </xf>
    <xf numFmtId="4" fontId="0" fillId="2" borderId="21" xfId="0" applyNumberFormat="1" applyFill="1" applyBorder="1" applyAlignment="1">
      <alignment horizontal="left" vertical="center"/>
    </xf>
    <xf numFmtId="4" fontId="0" fillId="2" borderId="12" xfId="0" applyNumberFormat="1" applyFill="1" applyBorder="1" applyAlignment="1">
      <alignment horizontal="left" vertical="center"/>
    </xf>
    <xf numFmtId="0" fontId="4" fillId="2" borderId="13" xfId="0" applyFont="1" applyFill="1" applyBorder="1" applyAlignment="1">
      <alignment horizontal="center"/>
    </xf>
    <xf numFmtId="0" fontId="4" fillId="2" borderId="15" xfId="0" applyFont="1" applyFill="1" applyBorder="1" applyAlignment="1">
      <alignment horizontal="center"/>
    </xf>
    <xf numFmtId="0" fontId="4" fillId="2" borderId="33" xfId="0" applyFont="1" applyFill="1" applyBorder="1" applyAlignment="1">
      <alignment horizontal="center"/>
    </xf>
    <xf numFmtId="0" fontId="6" fillId="2" borderId="2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4" borderId="46" xfId="0" applyFont="1" applyFill="1" applyBorder="1" applyAlignment="1">
      <alignment horizontal="left" vertical="top" wrapText="1"/>
    </xf>
    <xf numFmtId="0" fontId="16" fillId="0" borderId="38" xfId="0" applyFont="1" applyBorder="1" applyAlignment="1">
      <alignment horizontal="left"/>
    </xf>
    <xf numFmtId="0" fontId="16" fillId="0" borderId="39" xfId="0" applyFont="1" applyBorder="1" applyAlignment="1">
      <alignment horizontal="left"/>
    </xf>
    <xf numFmtId="0" fontId="16" fillId="0" borderId="40" xfId="0" applyFont="1" applyBorder="1" applyAlignment="1">
      <alignment horizontal="left"/>
    </xf>
    <xf numFmtId="166" fontId="16" fillId="0" borderId="35" xfId="2" applyNumberFormat="1" applyFont="1" applyBorder="1" applyAlignment="1">
      <alignment horizontal="center"/>
    </xf>
    <xf numFmtId="166" fontId="16" fillId="0" borderId="34" xfId="2" applyNumberFormat="1" applyFont="1" applyBorder="1" applyAlignment="1">
      <alignment horizontal="center"/>
    </xf>
    <xf numFmtId="166" fontId="16" fillId="0" borderId="36" xfId="2" applyNumberFormat="1" applyFont="1" applyBorder="1" applyAlignment="1">
      <alignment horizontal="center"/>
    </xf>
    <xf numFmtId="0" fontId="16" fillId="0" borderId="45" xfId="0" applyFont="1" applyBorder="1" applyAlignment="1">
      <alignment horizontal="left"/>
    </xf>
    <xf numFmtId="0" fontId="16" fillId="0" borderId="46" xfId="0" applyFont="1" applyBorder="1" applyAlignment="1">
      <alignment horizontal="left"/>
    </xf>
    <xf numFmtId="0" fontId="16" fillId="0" borderId="47" xfId="0" applyFont="1" applyBorder="1" applyAlignment="1">
      <alignment horizontal="left"/>
    </xf>
    <xf numFmtId="0" fontId="16" fillId="0" borderId="13" xfId="0" applyFont="1" applyBorder="1" applyAlignment="1">
      <alignment horizontal="left"/>
    </xf>
    <xf numFmtId="0" fontId="16" fillId="0" borderId="15" xfId="0" applyFont="1" applyBorder="1" applyAlignment="1">
      <alignment horizontal="left"/>
    </xf>
    <xf numFmtId="0" fontId="16" fillId="0" borderId="33" xfId="0" applyFont="1" applyBorder="1" applyAlignment="1">
      <alignment horizontal="left"/>
    </xf>
    <xf numFmtId="166" fontId="16" fillId="0" borderId="6" xfId="2" applyNumberFormat="1" applyFont="1" applyBorder="1" applyAlignment="1">
      <alignment horizontal="center"/>
    </xf>
    <xf numFmtId="0" fontId="14" fillId="0" borderId="15" xfId="0" applyFont="1" applyBorder="1" applyAlignment="1">
      <alignment horizontal="left"/>
    </xf>
    <xf numFmtId="0" fontId="14" fillId="0" borderId="33" xfId="0" applyFont="1" applyBorder="1" applyAlignment="1">
      <alignment horizontal="left"/>
    </xf>
    <xf numFmtId="0" fontId="19" fillId="2" borderId="13" xfId="0" applyFont="1" applyFill="1" applyBorder="1" applyAlignment="1">
      <alignment horizontal="left"/>
    </xf>
    <xf numFmtId="0" fontId="19" fillId="2" borderId="15" xfId="0" applyFont="1" applyFill="1" applyBorder="1" applyAlignment="1">
      <alignment horizontal="left"/>
    </xf>
    <xf numFmtId="0" fontId="19" fillId="2" borderId="33" xfId="0" applyFont="1" applyFill="1" applyBorder="1" applyAlignment="1">
      <alignment horizontal="left"/>
    </xf>
    <xf numFmtId="0" fontId="6" fillId="0" borderId="13" xfId="0" applyFont="1" applyBorder="1" applyAlignment="1">
      <alignment horizontal="left"/>
    </xf>
    <xf numFmtId="0" fontId="4" fillId="0" borderId="15" xfId="0" applyFont="1" applyBorder="1" applyAlignment="1">
      <alignment horizontal="left"/>
    </xf>
    <xf numFmtId="0" fontId="4" fillId="0" borderId="33" xfId="0" applyFont="1" applyBorder="1" applyAlignment="1">
      <alignment horizontal="left"/>
    </xf>
    <xf numFmtId="0" fontId="6" fillId="2" borderId="2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38" xfId="0" applyFont="1" applyBorder="1" applyAlignment="1">
      <alignment horizontal="left"/>
    </xf>
    <xf numFmtId="0" fontId="14" fillId="0" borderId="39" xfId="0" applyFont="1" applyBorder="1" applyAlignment="1">
      <alignment horizontal="left"/>
    </xf>
    <xf numFmtId="0" fontId="14" fillId="0" borderId="40" xfId="0" applyFont="1" applyBorder="1" applyAlignment="1">
      <alignment horizontal="left"/>
    </xf>
    <xf numFmtId="166" fontId="16" fillId="0" borderId="11" xfId="2" applyNumberFormat="1" applyFont="1" applyBorder="1" applyAlignment="1">
      <alignment horizontal="center"/>
    </xf>
    <xf numFmtId="0" fontId="6" fillId="2" borderId="4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9">
    <cellStyle name="Comma" xfId="1" builtinId="3"/>
    <cellStyle name="Comma 2" xfId="5" xr:uid="{00000000-0005-0000-0000-000001000000}"/>
    <cellStyle name="Normal" xfId="0" builtinId="0"/>
    <cellStyle name="Normal 18" xfId="4" xr:uid="{00000000-0005-0000-0000-000003000000}"/>
    <cellStyle name="Normal 2" xfId="3" xr:uid="{00000000-0005-0000-0000-000004000000}"/>
    <cellStyle name="Normal 2 2" xfId="7" xr:uid="{00000000-0005-0000-0000-000005000000}"/>
    <cellStyle name="Normal 2 3" xfId="6" xr:uid="{00000000-0005-0000-0000-000006000000}"/>
    <cellStyle name="Normal 4" xfId="8" xr:uid="{00000000-0005-0000-0000-000007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201083</xdr:colOff>
      <xdr:row>0</xdr:row>
      <xdr:rowOff>52917</xdr:rowOff>
    </xdr:from>
    <xdr:to>
      <xdr:col>3</xdr:col>
      <xdr:colOff>3249084</xdr:colOff>
      <xdr:row>1</xdr:row>
      <xdr:rowOff>209472</xdr:rowOff>
    </xdr:to>
    <xdr:pic>
      <xdr:nvPicPr>
        <xdr:cNvPr id="3" name="Picture 2">
          <a:extLst>
            <a:ext uri="{FF2B5EF4-FFF2-40B4-BE49-F238E27FC236}">
              <a16:creationId xmlns:a16="http://schemas.microsoft.com/office/drawing/2014/main" id="{ACDEC6E3-30BD-4E52-AA70-7D4C2BD76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52917"/>
          <a:ext cx="4243917" cy="918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201083</xdr:colOff>
      <xdr:row>0</xdr:row>
      <xdr:rowOff>52917</xdr:rowOff>
    </xdr:from>
    <xdr:to>
      <xdr:col>3</xdr:col>
      <xdr:colOff>3249084</xdr:colOff>
      <xdr:row>1</xdr:row>
      <xdr:rowOff>209472</xdr:rowOff>
    </xdr:to>
    <xdr:pic>
      <xdr:nvPicPr>
        <xdr:cNvPr id="2" name="Picture 1">
          <a:extLst>
            <a:ext uri="{FF2B5EF4-FFF2-40B4-BE49-F238E27FC236}">
              <a16:creationId xmlns:a16="http://schemas.microsoft.com/office/drawing/2014/main" id="{37FE5C3D-5F6F-43EF-B90A-C3361D3154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808" y="52917"/>
          <a:ext cx="4248151" cy="918555"/>
        </a:xfrm>
        <a:prstGeom prst="rect">
          <a:avLst/>
        </a:prstGeom>
      </xdr:spPr>
    </xdr:pic>
    <xdr:clientData/>
  </xdr:twoCellAnchor>
  <xdr:twoCellAnchor editAs="oneCell">
    <xdr:from>
      <xdr:col>1</xdr:col>
      <xdr:colOff>201083</xdr:colOff>
      <xdr:row>0</xdr:row>
      <xdr:rowOff>52917</xdr:rowOff>
    </xdr:from>
    <xdr:to>
      <xdr:col>3</xdr:col>
      <xdr:colOff>3249084</xdr:colOff>
      <xdr:row>1</xdr:row>
      <xdr:rowOff>209472</xdr:rowOff>
    </xdr:to>
    <xdr:pic>
      <xdr:nvPicPr>
        <xdr:cNvPr id="3" name="Picture 2">
          <a:extLst>
            <a:ext uri="{FF2B5EF4-FFF2-40B4-BE49-F238E27FC236}">
              <a16:creationId xmlns:a16="http://schemas.microsoft.com/office/drawing/2014/main" id="{73BAAC55-3A71-48A6-B838-0D6E5790C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808" y="52917"/>
          <a:ext cx="4248151" cy="918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105833</xdr:colOff>
      <xdr:row>0</xdr:row>
      <xdr:rowOff>52917</xdr:rowOff>
    </xdr:from>
    <xdr:to>
      <xdr:col>3</xdr:col>
      <xdr:colOff>3153834</xdr:colOff>
      <xdr:row>1</xdr:row>
      <xdr:rowOff>198889</xdr:rowOff>
    </xdr:to>
    <xdr:pic>
      <xdr:nvPicPr>
        <xdr:cNvPr id="3" name="Picture 2">
          <a:extLst>
            <a:ext uri="{FF2B5EF4-FFF2-40B4-BE49-F238E27FC236}">
              <a16:creationId xmlns:a16="http://schemas.microsoft.com/office/drawing/2014/main" id="{8B78C797-3815-4667-91F2-9B3EBAD877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52917"/>
          <a:ext cx="4243917" cy="9185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4"/>
  <sheetViews>
    <sheetView tabSelected="1" topLeftCell="A22" zoomScale="90" zoomScaleNormal="90" workbookViewId="0">
      <selection activeCell="E1" sqref="E1"/>
    </sheetView>
  </sheetViews>
  <sheetFormatPr defaultColWidth="9.33203125" defaultRowHeight="16.2" x14ac:dyDescent="0.3"/>
  <cols>
    <col min="1" max="1" width="1.33203125" style="12" customWidth="1"/>
    <col min="2" max="2" width="8.33203125" style="40" customWidth="1"/>
    <col min="3" max="3" width="9.6640625" style="13" customWidth="1"/>
    <col min="4" max="4" width="53.33203125" style="12" customWidth="1"/>
    <col min="5" max="5" width="12.33203125" style="12" customWidth="1"/>
    <col min="6" max="6" width="11.44140625" style="12" customWidth="1"/>
    <col min="7" max="7" width="12" style="12" customWidth="1"/>
    <col min="8" max="8" width="14.6640625" style="12" customWidth="1"/>
    <col min="9" max="9" width="12.6640625" style="12" customWidth="1"/>
    <col min="10" max="10" width="3" style="12" customWidth="1"/>
    <col min="11" max="11" width="12.6640625" style="14" customWidth="1"/>
    <col min="12" max="12" width="7.44140625" style="14" customWidth="1"/>
    <col min="13" max="13" width="3" style="15" customWidth="1"/>
    <col min="14" max="14" width="12.6640625" style="14" customWidth="1"/>
    <col min="15" max="15" width="7.6640625" style="14" customWidth="1"/>
    <col min="16" max="16" width="3" style="16" customWidth="1"/>
    <col min="17" max="17" width="12.6640625" style="14" customWidth="1"/>
    <col min="18" max="18" width="7.44140625" style="14" customWidth="1"/>
    <col min="19" max="19" width="3" style="50" customWidth="1"/>
    <col min="20" max="20" width="13.33203125" style="12" customWidth="1"/>
    <col min="21" max="21" width="10.6640625" style="17" customWidth="1"/>
    <col min="22" max="22" width="11.33203125" style="12" customWidth="1"/>
    <col min="23" max="23" width="11.33203125" style="17" customWidth="1"/>
    <col min="24" max="24" width="10.6640625" style="12" customWidth="1"/>
    <col min="25" max="25" width="11.33203125" style="17" customWidth="1"/>
    <col min="26" max="26" width="10.6640625" style="25" customWidth="1"/>
    <col min="27" max="27" width="14.44140625" style="12" customWidth="1"/>
    <col min="28" max="28" width="11.44140625" style="12" customWidth="1"/>
    <col min="29" max="29" width="11.33203125" style="12" customWidth="1"/>
    <col min="30" max="30" width="11.33203125" style="18" customWidth="1"/>
    <col min="31" max="16384" width="9.33203125" style="12"/>
  </cols>
  <sheetData>
    <row r="1" spans="1:30" s="1" customFormat="1" ht="60" customHeight="1" thickBot="1" x14ac:dyDescent="0.35">
      <c r="A1" s="226"/>
      <c r="B1" s="227"/>
      <c r="C1" s="227"/>
      <c r="D1" s="228"/>
      <c r="E1" s="3"/>
      <c r="F1" s="3"/>
      <c r="G1" s="4"/>
      <c r="H1" s="4"/>
      <c r="I1" s="5"/>
      <c r="K1" s="4"/>
      <c r="L1" s="6"/>
      <c r="M1" s="7"/>
      <c r="N1" s="5"/>
      <c r="O1" s="8"/>
      <c r="P1" s="9"/>
      <c r="Q1" s="6"/>
      <c r="R1" s="6"/>
      <c r="S1" s="51"/>
      <c r="U1" s="10"/>
      <c r="V1" s="57"/>
      <c r="W1" s="10"/>
      <c r="Y1" s="10"/>
      <c r="Z1" s="174"/>
      <c r="AD1" s="11"/>
    </row>
    <row r="2" spans="1:30" s="1" customFormat="1" ht="60" customHeight="1" x14ac:dyDescent="0.3">
      <c r="A2" s="234" t="s">
        <v>166</v>
      </c>
      <c r="B2" s="234"/>
      <c r="C2" s="234"/>
      <c r="D2" s="234"/>
      <c r="E2" s="3"/>
      <c r="F2" s="3"/>
      <c r="G2" s="4"/>
      <c r="H2" s="4"/>
      <c r="I2" s="5"/>
      <c r="K2" s="4"/>
      <c r="L2" s="6"/>
      <c r="M2" s="7"/>
      <c r="N2" s="5"/>
      <c r="O2" s="8"/>
      <c r="P2" s="9"/>
      <c r="Q2" s="6"/>
      <c r="R2" s="6"/>
      <c r="S2" s="51"/>
      <c r="U2" s="10"/>
      <c r="V2" s="57"/>
      <c r="W2" s="10"/>
      <c r="Y2" s="10"/>
      <c r="Z2" s="174"/>
      <c r="AD2" s="11"/>
    </row>
    <row r="3" spans="1:30" s="1" customFormat="1" ht="18" x14ac:dyDescent="0.35">
      <c r="A3" s="130"/>
      <c r="B3" s="131" t="s">
        <v>158</v>
      </c>
      <c r="C3" s="132"/>
      <c r="D3" s="130"/>
      <c r="E3" s="133"/>
      <c r="F3" s="5"/>
      <c r="G3" s="5"/>
      <c r="H3" s="5"/>
      <c r="I3" s="5"/>
      <c r="K3" s="6"/>
      <c r="L3" s="6"/>
      <c r="M3" s="7"/>
      <c r="N3" s="6"/>
      <c r="O3" s="6"/>
      <c r="P3" s="9"/>
      <c r="Q3" s="6"/>
      <c r="R3" s="6"/>
      <c r="S3" s="51"/>
      <c r="U3" s="10"/>
      <c r="W3" s="10"/>
      <c r="X3" s="56"/>
      <c r="Y3" s="10"/>
      <c r="Z3" s="174"/>
      <c r="AA3" s="55"/>
      <c r="AB3" s="55"/>
      <c r="AD3" s="11"/>
    </row>
    <row r="4" spans="1:30" ht="7.2" customHeight="1" thickBot="1" x14ac:dyDescent="0.35">
      <c r="A4"/>
      <c r="B4"/>
      <c r="C4" s="134"/>
      <c r="D4"/>
      <c r="E4"/>
    </row>
    <row r="5" spans="1:30" s="200" customFormat="1" ht="21.6" customHeight="1" x14ac:dyDescent="0.3">
      <c r="A5" s="25"/>
      <c r="B5" s="229" t="s">
        <v>0</v>
      </c>
      <c r="C5" s="231" t="s">
        <v>1</v>
      </c>
      <c r="D5" s="213" t="s">
        <v>2</v>
      </c>
      <c r="E5" s="213" t="s">
        <v>118</v>
      </c>
      <c r="F5" s="213" t="s">
        <v>3</v>
      </c>
      <c r="G5" s="213" t="s">
        <v>4</v>
      </c>
      <c r="H5" s="213" t="s">
        <v>5</v>
      </c>
      <c r="I5" s="213" t="s">
        <v>6</v>
      </c>
      <c r="J5" s="216"/>
      <c r="K5" s="218" t="s">
        <v>7</v>
      </c>
      <c r="L5" s="218"/>
      <c r="M5" s="140"/>
      <c r="N5" s="220" t="s">
        <v>8</v>
      </c>
      <c r="O5" s="221"/>
      <c r="P5" s="224"/>
      <c r="Q5" s="203" t="s">
        <v>9</v>
      </c>
      <c r="R5" s="204"/>
      <c r="S5" s="207"/>
      <c r="T5" s="209" t="s">
        <v>140</v>
      </c>
      <c r="U5" s="210"/>
      <c r="V5" s="210"/>
      <c r="W5" s="210"/>
      <c r="X5" s="210"/>
      <c r="Y5" s="210"/>
      <c r="Z5" s="211"/>
      <c r="AA5" s="209" t="s">
        <v>141</v>
      </c>
      <c r="AB5" s="210"/>
      <c r="AC5" s="210"/>
      <c r="AD5" s="215"/>
    </row>
    <row r="6" spans="1:30" s="200" customFormat="1" ht="92.25" customHeight="1" x14ac:dyDescent="0.3">
      <c r="A6" s="25"/>
      <c r="B6" s="230"/>
      <c r="C6" s="232"/>
      <c r="D6" s="233"/>
      <c r="E6" s="214"/>
      <c r="F6" s="214"/>
      <c r="G6" s="214"/>
      <c r="H6" s="214"/>
      <c r="I6" s="214"/>
      <c r="J6" s="217"/>
      <c r="K6" s="219"/>
      <c r="L6" s="219"/>
      <c r="M6" s="65"/>
      <c r="N6" s="222"/>
      <c r="O6" s="223"/>
      <c r="P6" s="225"/>
      <c r="Q6" s="205"/>
      <c r="R6" s="206"/>
      <c r="S6" s="208"/>
      <c r="T6" s="20" t="s">
        <v>10</v>
      </c>
      <c r="U6" s="21" t="s">
        <v>11</v>
      </c>
      <c r="V6" s="20" t="s">
        <v>111</v>
      </c>
      <c r="W6" s="21" t="s">
        <v>12</v>
      </c>
      <c r="X6" s="20" t="s">
        <v>13</v>
      </c>
      <c r="Y6" s="21" t="s">
        <v>14</v>
      </c>
      <c r="Z6" s="22" t="s">
        <v>112</v>
      </c>
      <c r="AA6" s="20" t="s">
        <v>15</v>
      </c>
      <c r="AB6" s="20" t="s">
        <v>16</v>
      </c>
      <c r="AC6" s="20" t="s">
        <v>17</v>
      </c>
      <c r="AD6" s="23" t="s">
        <v>18</v>
      </c>
    </row>
    <row r="7" spans="1:30" s="19" customFormat="1" ht="20.7" customHeight="1" thickBot="1" x14ac:dyDescent="0.35">
      <c r="A7" s="12"/>
      <c r="B7" s="179"/>
      <c r="C7" s="180"/>
      <c r="D7" s="180"/>
      <c r="E7" s="180"/>
      <c r="F7" s="180"/>
      <c r="G7" s="163"/>
      <c r="H7" s="180"/>
      <c r="I7" s="180"/>
      <c r="J7" s="180"/>
      <c r="K7" s="181" t="s">
        <v>19</v>
      </c>
      <c r="L7" s="181" t="s">
        <v>20</v>
      </c>
      <c r="M7" s="165"/>
      <c r="N7" s="181" t="s">
        <v>19</v>
      </c>
      <c r="O7" s="181" t="s">
        <v>21</v>
      </c>
      <c r="P7" s="182"/>
      <c r="Q7" s="181" t="s">
        <v>19</v>
      </c>
      <c r="R7" s="181" t="s">
        <v>21</v>
      </c>
      <c r="S7" s="183"/>
      <c r="T7" s="184" t="s">
        <v>22</v>
      </c>
      <c r="U7" s="185" t="s">
        <v>22</v>
      </c>
      <c r="V7" s="184" t="s">
        <v>22</v>
      </c>
      <c r="W7" s="185" t="s">
        <v>22</v>
      </c>
      <c r="X7" s="184" t="s">
        <v>22</v>
      </c>
      <c r="Y7" s="185" t="s">
        <v>22</v>
      </c>
      <c r="Z7" s="175" t="s">
        <v>22</v>
      </c>
      <c r="AA7" s="184" t="s">
        <v>22</v>
      </c>
      <c r="AB7" s="184" t="s">
        <v>22</v>
      </c>
      <c r="AC7" s="184" t="s">
        <v>22</v>
      </c>
      <c r="AD7" s="186" t="s">
        <v>22</v>
      </c>
    </row>
    <row r="8" spans="1:30" s="19" customFormat="1" ht="20.100000000000001" customHeight="1" x14ac:dyDescent="0.3">
      <c r="A8" s="12"/>
      <c r="B8" s="142">
        <v>630</v>
      </c>
      <c r="C8" s="143">
        <v>9</v>
      </c>
      <c r="D8" s="144" t="s">
        <v>72</v>
      </c>
      <c r="E8" s="187">
        <v>3553</v>
      </c>
      <c r="F8" s="187">
        <v>0</v>
      </c>
      <c r="G8" s="187">
        <v>2579</v>
      </c>
      <c r="H8" s="187">
        <v>1898</v>
      </c>
      <c r="I8" s="187">
        <v>2973</v>
      </c>
      <c r="J8" s="153"/>
      <c r="K8" s="146">
        <v>2103.6362567295682</v>
      </c>
      <c r="L8" s="188">
        <f t="shared" ref="L8:L39" si="0">K8*1000/I8</f>
        <v>707.58030835168802</v>
      </c>
      <c r="M8" s="153"/>
      <c r="N8" s="146">
        <v>1588.1670053836544</v>
      </c>
      <c r="O8" s="188">
        <f t="shared" ref="O8:O39" si="1">N8*1000/I8</f>
        <v>534.19677274929518</v>
      </c>
      <c r="P8" s="153">
        <v>6</v>
      </c>
      <c r="Q8" s="146">
        <v>515.46925134591368</v>
      </c>
      <c r="R8" s="188">
        <f t="shared" ref="R8:R39" si="2">Q8*1000/I8</f>
        <v>173.38353560239275</v>
      </c>
      <c r="S8" s="153"/>
      <c r="T8" s="148">
        <v>6.5862091105923538E-3</v>
      </c>
      <c r="U8" s="148">
        <v>0</v>
      </c>
      <c r="V8" s="148">
        <v>0.77603299641795009</v>
      </c>
      <c r="W8" s="148">
        <v>0.21738079447145761</v>
      </c>
      <c r="X8" s="148">
        <v>0</v>
      </c>
      <c r="Y8" s="148">
        <v>0</v>
      </c>
      <c r="Z8" s="176">
        <f t="shared" ref="Z8:Z39" si="3">N8/K8</f>
        <v>0.75496274619867443</v>
      </c>
      <c r="AA8" s="148">
        <v>0</v>
      </c>
      <c r="AB8" s="148">
        <v>2.1591976574624121E-2</v>
      </c>
      <c r="AC8" s="148">
        <v>0.97840802342537592</v>
      </c>
      <c r="AD8" s="189">
        <f t="shared" ref="AD8:AD39" si="4">Q8/K8</f>
        <v>0.24503725380132557</v>
      </c>
    </row>
    <row r="9" spans="1:30" s="19" customFormat="1" ht="20.100000000000001" customHeight="1" x14ac:dyDescent="0.3">
      <c r="A9" s="12"/>
      <c r="B9" s="44">
        <v>97</v>
      </c>
      <c r="C9" s="58">
        <v>1</v>
      </c>
      <c r="D9" s="43" t="s">
        <v>107</v>
      </c>
      <c r="E9" s="190">
        <v>321887</v>
      </c>
      <c r="F9" s="190">
        <v>52574</v>
      </c>
      <c r="G9" s="190">
        <v>1719</v>
      </c>
      <c r="H9" s="190">
        <v>1206543</v>
      </c>
      <c r="I9" s="190">
        <v>1207259</v>
      </c>
      <c r="J9" s="152"/>
      <c r="K9" s="59">
        <v>379400.79</v>
      </c>
      <c r="L9" s="191">
        <f t="shared" si="0"/>
        <v>314.26627591925177</v>
      </c>
      <c r="M9" s="152"/>
      <c r="N9" s="59">
        <v>258042.52</v>
      </c>
      <c r="O9" s="191">
        <f t="shared" si="1"/>
        <v>213.74246951151326</v>
      </c>
      <c r="P9" s="152"/>
      <c r="Q9" s="59">
        <v>121358.27</v>
      </c>
      <c r="R9" s="191">
        <f t="shared" si="2"/>
        <v>100.52380640773852</v>
      </c>
      <c r="S9" s="152">
        <v>4</v>
      </c>
      <c r="T9" s="49">
        <v>2.5763389692520445E-2</v>
      </c>
      <c r="U9" s="49">
        <v>0</v>
      </c>
      <c r="V9" s="49">
        <v>6.0863186423694829E-2</v>
      </c>
      <c r="W9" s="49">
        <v>0.43485561991876381</v>
      </c>
      <c r="X9" s="49">
        <v>0.47342476736004596</v>
      </c>
      <c r="Y9" s="49">
        <v>5.0930366049750254E-3</v>
      </c>
      <c r="Z9" s="177">
        <f t="shared" si="3"/>
        <v>0.6801317414231004</v>
      </c>
      <c r="AA9" s="49">
        <v>0.49306882835426052</v>
      </c>
      <c r="AB9" s="49">
        <v>3.3495863116703953E-4</v>
      </c>
      <c r="AC9" s="49">
        <v>0.50659621301457247</v>
      </c>
      <c r="AD9" s="192">
        <f t="shared" si="4"/>
        <v>0.31986825857689966</v>
      </c>
    </row>
    <row r="10" spans="1:30" s="19" customFormat="1" ht="20.100000000000001" customHeight="1" x14ac:dyDescent="0.3">
      <c r="A10" s="12"/>
      <c r="B10" s="44">
        <v>6</v>
      </c>
      <c r="C10" s="58">
        <v>2</v>
      </c>
      <c r="D10" s="43" t="s">
        <v>43</v>
      </c>
      <c r="E10" s="190">
        <v>202818</v>
      </c>
      <c r="F10" s="190">
        <v>24702</v>
      </c>
      <c r="G10" s="190">
        <v>0</v>
      </c>
      <c r="H10" s="190">
        <v>668745</v>
      </c>
      <c r="I10" s="190">
        <v>668745</v>
      </c>
      <c r="J10" s="152"/>
      <c r="K10" s="59">
        <v>251431.31</v>
      </c>
      <c r="L10" s="191">
        <f t="shared" si="0"/>
        <v>375.97486336346441</v>
      </c>
      <c r="M10" s="152"/>
      <c r="N10" s="59">
        <v>162557.16</v>
      </c>
      <c r="O10" s="191">
        <f t="shared" si="1"/>
        <v>243.07794450799634</v>
      </c>
      <c r="P10" s="152"/>
      <c r="Q10" s="59">
        <v>88874.15</v>
      </c>
      <c r="R10" s="191">
        <f t="shared" si="2"/>
        <v>132.89691885546807</v>
      </c>
      <c r="S10" s="152"/>
      <c r="T10" s="49">
        <v>2.2667595816757626E-2</v>
      </c>
      <c r="U10" s="49">
        <v>3.691009365567164E-2</v>
      </c>
      <c r="V10" s="49">
        <v>8.1092952165256818E-2</v>
      </c>
      <c r="W10" s="49">
        <v>0.52848850213672527</v>
      </c>
      <c r="X10" s="49">
        <v>0.32285597263141164</v>
      </c>
      <c r="Y10" s="49">
        <v>7.9848835941769645E-3</v>
      </c>
      <c r="Z10" s="177">
        <f t="shared" si="3"/>
        <v>0.64652711708816224</v>
      </c>
      <c r="AA10" s="49">
        <v>0.62928118018568957</v>
      </c>
      <c r="AB10" s="49">
        <v>0</v>
      </c>
      <c r="AC10" s="49">
        <v>0.37071881981431049</v>
      </c>
      <c r="AD10" s="192">
        <f t="shared" si="4"/>
        <v>0.35347288291183782</v>
      </c>
    </row>
    <row r="11" spans="1:30" s="19" customFormat="1" ht="20.100000000000001" customHeight="1" x14ac:dyDescent="0.3">
      <c r="A11" s="12"/>
      <c r="B11" s="44">
        <v>56</v>
      </c>
      <c r="C11" s="58">
        <v>5</v>
      </c>
      <c r="D11" s="43" t="s">
        <v>77</v>
      </c>
      <c r="E11" s="190">
        <v>11562</v>
      </c>
      <c r="F11" s="190">
        <v>2040</v>
      </c>
      <c r="G11" s="190">
        <v>40</v>
      </c>
      <c r="H11" s="190">
        <v>31128</v>
      </c>
      <c r="I11" s="190">
        <v>31145</v>
      </c>
      <c r="J11" s="152"/>
      <c r="K11" s="59">
        <v>13468.880335350445</v>
      </c>
      <c r="L11" s="191">
        <f t="shared" si="0"/>
        <v>432.4572270139812</v>
      </c>
      <c r="M11" s="152"/>
      <c r="N11" s="59">
        <v>8526.5002850478777</v>
      </c>
      <c r="O11" s="191">
        <f t="shared" si="1"/>
        <v>273.76786916191611</v>
      </c>
      <c r="P11" s="152">
        <v>5</v>
      </c>
      <c r="Q11" s="59">
        <v>4942.3800503025659</v>
      </c>
      <c r="R11" s="191">
        <f t="shared" si="2"/>
        <v>158.68935785206506</v>
      </c>
      <c r="S11" s="152"/>
      <c r="T11" s="49">
        <v>2.0116107930093958E-2</v>
      </c>
      <c r="U11" s="49">
        <v>0</v>
      </c>
      <c r="V11" s="49">
        <v>0.13205066115747838</v>
      </c>
      <c r="W11" s="49">
        <v>0.42500790228726903</v>
      </c>
      <c r="X11" s="49">
        <v>0.41509061944844639</v>
      </c>
      <c r="Y11" s="49">
        <v>7.7347091767123169E-3</v>
      </c>
      <c r="Z11" s="177">
        <f t="shared" si="3"/>
        <v>0.63305189984272203</v>
      </c>
      <c r="AA11" s="49">
        <v>0</v>
      </c>
      <c r="AB11" s="49">
        <v>3.0248584382103071E-3</v>
      </c>
      <c r="AC11" s="49">
        <v>0.99697514156178968</v>
      </c>
      <c r="AD11" s="192">
        <f t="shared" si="4"/>
        <v>0.36694810015727791</v>
      </c>
    </row>
    <row r="12" spans="1:30" s="19" customFormat="1" ht="20.100000000000001" customHeight="1" x14ac:dyDescent="0.3">
      <c r="A12" s="12"/>
      <c r="B12" s="44">
        <v>324</v>
      </c>
      <c r="C12" s="58">
        <v>4</v>
      </c>
      <c r="D12" s="43" t="s">
        <v>59</v>
      </c>
      <c r="E12" s="190">
        <v>46012</v>
      </c>
      <c r="F12" s="190">
        <v>8634</v>
      </c>
      <c r="G12" s="190">
        <v>0</v>
      </c>
      <c r="H12" s="190">
        <v>124234</v>
      </c>
      <c r="I12" s="190">
        <v>124234</v>
      </c>
      <c r="J12" s="152"/>
      <c r="K12" s="59">
        <v>41760.58</v>
      </c>
      <c r="L12" s="191">
        <f t="shared" si="0"/>
        <v>336.14453370252909</v>
      </c>
      <c r="M12" s="152"/>
      <c r="N12" s="59">
        <v>25354.82</v>
      </c>
      <c r="O12" s="191">
        <f t="shared" si="1"/>
        <v>204.08921873239211</v>
      </c>
      <c r="P12" s="152"/>
      <c r="Q12" s="59">
        <v>16405.759999999998</v>
      </c>
      <c r="R12" s="191">
        <f t="shared" si="2"/>
        <v>132.05531497013698</v>
      </c>
      <c r="S12" s="152"/>
      <c r="T12" s="49">
        <v>2.6998022466734134E-2</v>
      </c>
      <c r="U12" s="49">
        <v>0</v>
      </c>
      <c r="V12" s="49">
        <v>0.12126806658457839</v>
      </c>
      <c r="W12" s="49">
        <v>0.36297201084448638</v>
      </c>
      <c r="X12" s="49">
        <v>0.47776004720207049</v>
      </c>
      <c r="Y12" s="49">
        <v>1.100185290213064E-2</v>
      </c>
      <c r="Z12" s="177">
        <f t="shared" si="3"/>
        <v>0.60714721874073585</v>
      </c>
      <c r="AA12" s="49">
        <v>0</v>
      </c>
      <c r="AB12" s="49">
        <v>1.0392691347429197E-3</v>
      </c>
      <c r="AC12" s="49">
        <v>0.99896073086525716</v>
      </c>
      <c r="AD12" s="192">
        <f t="shared" si="4"/>
        <v>0.39285278125926404</v>
      </c>
    </row>
    <row r="13" spans="1:30" s="19" customFormat="1" ht="20.100000000000001" customHeight="1" x14ac:dyDescent="0.3">
      <c r="A13" s="12"/>
      <c r="B13" s="44">
        <v>335</v>
      </c>
      <c r="C13" s="58">
        <v>2</v>
      </c>
      <c r="D13" s="43" t="s">
        <v>88</v>
      </c>
      <c r="E13" s="190">
        <v>139214</v>
      </c>
      <c r="F13" s="190">
        <v>6124</v>
      </c>
      <c r="G13" s="190">
        <v>9049</v>
      </c>
      <c r="H13" s="190">
        <v>319743</v>
      </c>
      <c r="I13" s="190">
        <v>323513</v>
      </c>
      <c r="J13" s="152"/>
      <c r="K13" s="59">
        <v>154076.76837558014</v>
      </c>
      <c r="L13" s="191">
        <f t="shared" si="0"/>
        <v>476.2614435141096</v>
      </c>
      <c r="M13" s="152"/>
      <c r="N13" s="59">
        <v>91873.202700464113</v>
      </c>
      <c r="O13" s="191">
        <f t="shared" si="1"/>
        <v>283.98612327932454</v>
      </c>
      <c r="P13" s="152">
        <v>6</v>
      </c>
      <c r="Q13" s="59">
        <v>62203.565675116028</v>
      </c>
      <c r="R13" s="191">
        <f t="shared" si="2"/>
        <v>192.27532023478508</v>
      </c>
      <c r="S13" s="152"/>
      <c r="T13" s="49">
        <v>1.9176211868263304E-2</v>
      </c>
      <c r="U13" s="49">
        <v>9.2235817963459232E-4</v>
      </c>
      <c r="V13" s="49">
        <v>5.4115017805674959E-2</v>
      </c>
      <c r="W13" s="49">
        <v>0.61347662913442114</v>
      </c>
      <c r="X13" s="49">
        <v>0.3054083146690853</v>
      </c>
      <c r="Y13" s="49">
        <v>6.9014683429208124E-3</v>
      </c>
      <c r="Z13" s="177">
        <f t="shared" si="3"/>
        <v>0.59628199415834349</v>
      </c>
      <c r="AA13" s="49">
        <v>0.25270432376979135</v>
      </c>
      <c r="AB13" s="49">
        <v>1.1566861034267518E-3</v>
      </c>
      <c r="AC13" s="49">
        <v>0.74613899012678198</v>
      </c>
      <c r="AD13" s="192">
        <f t="shared" si="4"/>
        <v>0.40371800584165657</v>
      </c>
    </row>
    <row r="14" spans="1:30" s="19" customFormat="1" ht="20.100000000000001" customHeight="1" x14ac:dyDescent="0.3">
      <c r="A14" s="12"/>
      <c r="B14" s="44">
        <v>36</v>
      </c>
      <c r="C14" s="58">
        <v>3</v>
      </c>
      <c r="D14" s="43" t="s">
        <v>52</v>
      </c>
      <c r="E14" s="190">
        <v>30403</v>
      </c>
      <c r="F14" s="190">
        <v>26409</v>
      </c>
      <c r="G14" s="190">
        <v>0</v>
      </c>
      <c r="H14" s="190">
        <v>131000</v>
      </c>
      <c r="I14" s="190">
        <v>131000</v>
      </c>
      <c r="J14" s="152"/>
      <c r="K14" s="59">
        <v>58169.727051212569</v>
      </c>
      <c r="L14" s="191">
        <f t="shared" si="0"/>
        <v>444.04371794818758</v>
      </c>
      <c r="M14" s="152"/>
      <c r="N14" s="59">
        <v>33541.424493530685</v>
      </c>
      <c r="O14" s="191">
        <f t="shared" si="1"/>
        <v>256.04140834756248</v>
      </c>
      <c r="P14" s="152">
        <v>5</v>
      </c>
      <c r="Q14" s="59">
        <v>24628.302557681887</v>
      </c>
      <c r="R14" s="191">
        <f t="shared" si="2"/>
        <v>188.0023096006251</v>
      </c>
      <c r="S14" s="152"/>
      <c r="T14" s="49">
        <v>2.1519956617800158E-2</v>
      </c>
      <c r="U14" s="49">
        <v>2.9813879854532575E-5</v>
      </c>
      <c r="V14" s="49">
        <v>6.952537154317287E-2</v>
      </c>
      <c r="W14" s="49">
        <v>0.41946519005815186</v>
      </c>
      <c r="X14" s="49">
        <v>0.48206582569709644</v>
      </c>
      <c r="Y14" s="49">
        <v>7.3938422039240784E-3</v>
      </c>
      <c r="Z14" s="177">
        <f t="shared" si="3"/>
        <v>0.57661306308005966</v>
      </c>
      <c r="AA14" s="49">
        <v>0</v>
      </c>
      <c r="AB14" s="49">
        <v>0</v>
      </c>
      <c r="AC14" s="49">
        <v>1</v>
      </c>
      <c r="AD14" s="192">
        <f t="shared" si="4"/>
        <v>0.42338693691994039</v>
      </c>
    </row>
    <row r="15" spans="1:30" s="19" customFormat="1" ht="20.100000000000001" customHeight="1" x14ac:dyDescent="0.3">
      <c r="A15" s="12"/>
      <c r="B15" s="44">
        <v>760</v>
      </c>
      <c r="C15" s="58">
        <v>4</v>
      </c>
      <c r="D15" s="43" t="s">
        <v>153</v>
      </c>
      <c r="E15" s="190">
        <v>22148</v>
      </c>
      <c r="F15" s="190">
        <v>1504</v>
      </c>
      <c r="G15" s="190">
        <v>26</v>
      </c>
      <c r="H15" s="190">
        <v>62235</v>
      </c>
      <c r="I15" s="190">
        <v>62246</v>
      </c>
      <c r="J15" s="152"/>
      <c r="K15" s="59">
        <v>20147.41</v>
      </c>
      <c r="L15" s="191">
        <f t="shared" si="0"/>
        <v>323.67397101821803</v>
      </c>
      <c r="M15" s="152"/>
      <c r="N15" s="59">
        <v>11565.51</v>
      </c>
      <c r="O15" s="191">
        <f t="shared" si="1"/>
        <v>185.80326446679305</v>
      </c>
      <c r="P15" s="152"/>
      <c r="Q15" s="59">
        <v>8581.9</v>
      </c>
      <c r="R15" s="191">
        <f t="shared" si="2"/>
        <v>137.870706551425</v>
      </c>
      <c r="S15" s="152"/>
      <c r="T15" s="49">
        <v>2.9649362630787577E-2</v>
      </c>
      <c r="U15" s="49">
        <v>0</v>
      </c>
      <c r="V15" s="49">
        <v>2.341012199202629E-2</v>
      </c>
      <c r="W15" s="49">
        <v>0.49833254218793638</v>
      </c>
      <c r="X15" s="49">
        <v>0.44148766461660571</v>
      </c>
      <c r="Y15" s="49">
        <v>7.1203085726440074E-3</v>
      </c>
      <c r="Z15" s="177">
        <f t="shared" si="3"/>
        <v>0.57404450497607384</v>
      </c>
      <c r="AA15" s="49">
        <v>0</v>
      </c>
      <c r="AB15" s="49">
        <v>4.987240587748634E-3</v>
      </c>
      <c r="AC15" s="49">
        <v>0.99501275941225142</v>
      </c>
      <c r="AD15" s="192">
        <f t="shared" si="4"/>
        <v>0.42595549502392616</v>
      </c>
    </row>
    <row r="16" spans="1:30" s="19" customFormat="1" ht="20.100000000000001" customHeight="1" x14ac:dyDescent="0.3">
      <c r="A16" s="12"/>
      <c r="B16" s="44">
        <v>357</v>
      </c>
      <c r="C16" s="58">
        <v>2</v>
      </c>
      <c r="D16" s="43" t="s">
        <v>69</v>
      </c>
      <c r="E16" s="190">
        <v>167298</v>
      </c>
      <c r="F16" s="190">
        <v>31693</v>
      </c>
      <c r="G16" s="190">
        <v>0</v>
      </c>
      <c r="H16" s="190">
        <v>458986</v>
      </c>
      <c r="I16" s="190">
        <v>458986</v>
      </c>
      <c r="J16" s="152"/>
      <c r="K16" s="59">
        <v>201273.28</v>
      </c>
      <c r="L16" s="191">
        <f t="shared" si="0"/>
        <v>438.51725324955447</v>
      </c>
      <c r="M16" s="152"/>
      <c r="N16" s="59">
        <v>113720.4</v>
      </c>
      <c r="O16" s="191">
        <f t="shared" si="1"/>
        <v>247.76441982979873</v>
      </c>
      <c r="P16" s="152"/>
      <c r="Q16" s="59">
        <v>87552.87999999999</v>
      </c>
      <c r="R16" s="191">
        <f t="shared" si="2"/>
        <v>190.75283341975569</v>
      </c>
      <c r="S16" s="152">
        <v>1</v>
      </c>
      <c r="T16" s="49">
        <v>2.2238841931614736E-2</v>
      </c>
      <c r="U16" s="49">
        <v>1.3336481405271175E-2</v>
      </c>
      <c r="V16" s="49">
        <v>9.3452801784024681E-2</v>
      </c>
      <c r="W16" s="49">
        <v>0.45479940274568154</v>
      </c>
      <c r="X16" s="49">
        <v>0.4078541756800011</v>
      </c>
      <c r="Y16" s="49">
        <v>8.3182964534067767E-3</v>
      </c>
      <c r="Z16" s="177">
        <f t="shared" si="3"/>
        <v>0.56500495247059124</v>
      </c>
      <c r="AA16" s="49">
        <v>0</v>
      </c>
      <c r="AB16" s="49">
        <v>1.3805371108294784E-3</v>
      </c>
      <c r="AC16" s="49">
        <v>0.99861946288917058</v>
      </c>
      <c r="AD16" s="192">
        <f t="shared" si="4"/>
        <v>0.43499504752940871</v>
      </c>
    </row>
    <row r="17" spans="1:30" s="19" customFormat="1" ht="20.100000000000001" customHeight="1" x14ac:dyDescent="0.3">
      <c r="A17" s="12"/>
      <c r="B17" s="44">
        <v>53</v>
      </c>
      <c r="C17" s="58">
        <v>2</v>
      </c>
      <c r="D17" s="43" t="s">
        <v>104</v>
      </c>
      <c r="E17" s="190">
        <v>148153</v>
      </c>
      <c r="F17" s="190">
        <v>65077</v>
      </c>
      <c r="G17" s="190">
        <v>0</v>
      </c>
      <c r="H17" s="190">
        <v>594100</v>
      </c>
      <c r="I17" s="190">
        <v>594100</v>
      </c>
      <c r="J17" s="152"/>
      <c r="K17" s="59">
        <v>195253.8</v>
      </c>
      <c r="L17" s="191">
        <f t="shared" si="0"/>
        <v>328.65477192391853</v>
      </c>
      <c r="M17" s="152"/>
      <c r="N17" s="59">
        <v>109678.89</v>
      </c>
      <c r="O17" s="191">
        <f t="shared" si="1"/>
        <v>184.61351624305672</v>
      </c>
      <c r="P17" s="152"/>
      <c r="Q17" s="59">
        <v>85574.91</v>
      </c>
      <c r="R17" s="191">
        <f t="shared" si="2"/>
        <v>144.04125568086181</v>
      </c>
      <c r="S17" s="152">
        <v>1</v>
      </c>
      <c r="T17" s="49">
        <v>2.9846126269148055E-2</v>
      </c>
      <c r="U17" s="49">
        <v>0</v>
      </c>
      <c r="V17" s="49">
        <v>0.1141392842323623</v>
      </c>
      <c r="W17" s="49">
        <v>0.37938266880709676</v>
      </c>
      <c r="X17" s="49">
        <v>0.47065438025494238</v>
      </c>
      <c r="Y17" s="49">
        <v>5.9775404364504417E-3</v>
      </c>
      <c r="Z17" s="177">
        <f t="shared" si="3"/>
        <v>0.56172473980019855</v>
      </c>
      <c r="AA17" s="49">
        <v>0</v>
      </c>
      <c r="AB17" s="49">
        <v>1.1477663254334711E-3</v>
      </c>
      <c r="AC17" s="49">
        <v>0.99885223367456655</v>
      </c>
      <c r="AD17" s="192">
        <f t="shared" si="4"/>
        <v>0.43827526019980151</v>
      </c>
    </row>
    <row r="18" spans="1:30" s="19" customFormat="1" ht="20.100000000000001" customHeight="1" x14ac:dyDescent="0.3">
      <c r="A18" s="12"/>
      <c r="B18" s="44">
        <v>39</v>
      </c>
      <c r="C18" s="58">
        <v>7</v>
      </c>
      <c r="D18" s="43" t="s">
        <v>73</v>
      </c>
      <c r="E18" s="190">
        <v>2301</v>
      </c>
      <c r="F18" s="190">
        <v>0</v>
      </c>
      <c r="G18" s="190">
        <v>0</v>
      </c>
      <c r="H18" s="190">
        <v>4712</v>
      </c>
      <c r="I18" s="190">
        <v>4712</v>
      </c>
      <c r="J18" s="152"/>
      <c r="K18" s="59">
        <v>2556.61</v>
      </c>
      <c r="L18" s="191">
        <f t="shared" si="0"/>
        <v>542.57427843803055</v>
      </c>
      <c r="M18" s="152"/>
      <c r="N18" s="59">
        <v>1430.76</v>
      </c>
      <c r="O18" s="191">
        <f t="shared" si="1"/>
        <v>303.64176570458403</v>
      </c>
      <c r="P18" s="152"/>
      <c r="Q18" s="59">
        <v>1125.8499999999999</v>
      </c>
      <c r="R18" s="191">
        <f t="shared" si="2"/>
        <v>238.93251273344652</v>
      </c>
      <c r="S18" s="152"/>
      <c r="T18" s="49">
        <v>1.8144203080880092E-2</v>
      </c>
      <c r="U18" s="49">
        <v>0</v>
      </c>
      <c r="V18" s="49">
        <v>1.0700606670580671E-2</v>
      </c>
      <c r="W18" s="49">
        <v>0.90843328021471104</v>
      </c>
      <c r="X18" s="49">
        <v>6.2721910033828168E-2</v>
      </c>
      <c r="Y18" s="49">
        <v>0</v>
      </c>
      <c r="Z18" s="177">
        <f t="shared" si="3"/>
        <v>0.55963169978995619</v>
      </c>
      <c r="AA18" s="49">
        <v>0</v>
      </c>
      <c r="AB18" s="49">
        <v>0</v>
      </c>
      <c r="AC18" s="49">
        <v>1</v>
      </c>
      <c r="AD18" s="192">
        <f t="shared" si="4"/>
        <v>0.44036830021004369</v>
      </c>
    </row>
    <row r="19" spans="1:30" s="19" customFormat="1" ht="20.100000000000001" customHeight="1" x14ac:dyDescent="0.3">
      <c r="A19" s="12"/>
      <c r="B19" s="44">
        <v>1</v>
      </c>
      <c r="C19" s="58">
        <v>1</v>
      </c>
      <c r="D19" s="43" t="s">
        <v>53</v>
      </c>
      <c r="E19" s="190">
        <v>170211</v>
      </c>
      <c r="F19" s="190">
        <v>41049</v>
      </c>
      <c r="G19" s="190">
        <v>0</v>
      </c>
      <c r="H19" s="190">
        <v>562302</v>
      </c>
      <c r="I19" s="190">
        <v>562302</v>
      </c>
      <c r="J19" s="152"/>
      <c r="K19" s="59">
        <v>209169.23</v>
      </c>
      <c r="L19" s="191">
        <f t="shared" si="0"/>
        <v>371.98734843553819</v>
      </c>
      <c r="M19" s="152"/>
      <c r="N19" s="59">
        <v>116189.31</v>
      </c>
      <c r="O19" s="191">
        <f t="shared" si="1"/>
        <v>206.63150762401699</v>
      </c>
      <c r="P19" s="152"/>
      <c r="Q19" s="59">
        <v>92979.92</v>
      </c>
      <c r="R19" s="191">
        <f t="shared" si="2"/>
        <v>165.3558408115212</v>
      </c>
      <c r="S19" s="152">
        <v>1</v>
      </c>
      <c r="T19" s="49">
        <v>2.6665792231660556E-2</v>
      </c>
      <c r="U19" s="49">
        <v>1.696369485282252E-4</v>
      </c>
      <c r="V19" s="49">
        <v>7.6787356771462034E-2</v>
      </c>
      <c r="W19" s="49">
        <v>0.45664054636351659</v>
      </c>
      <c r="X19" s="49">
        <v>0.43367500848399909</v>
      </c>
      <c r="Y19" s="49">
        <v>6.0616592008335361E-3</v>
      </c>
      <c r="Z19" s="177">
        <f t="shared" si="3"/>
        <v>0.5554799336403351</v>
      </c>
      <c r="AA19" s="49">
        <v>0</v>
      </c>
      <c r="AB19" s="49">
        <v>1.716069448113098E-3</v>
      </c>
      <c r="AC19" s="49">
        <v>0.99828393055188691</v>
      </c>
      <c r="AD19" s="192">
        <f t="shared" si="4"/>
        <v>0.44452006635966484</v>
      </c>
    </row>
    <row r="20" spans="1:30" s="19" customFormat="1" ht="20.100000000000001" customHeight="1" x14ac:dyDescent="0.3">
      <c r="A20" s="12"/>
      <c r="B20" s="44">
        <v>293</v>
      </c>
      <c r="C20" s="58">
        <v>3</v>
      </c>
      <c r="D20" s="43" t="s">
        <v>80</v>
      </c>
      <c r="E20" s="190">
        <v>26634</v>
      </c>
      <c r="F20" s="190">
        <v>7997</v>
      </c>
      <c r="G20" s="190">
        <v>0</v>
      </c>
      <c r="H20" s="190">
        <v>81496</v>
      </c>
      <c r="I20" s="190">
        <v>81496</v>
      </c>
      <c r="J20" s="152"/>
      <c r="K20" s="59">
        <v>36497.370000000003</v>
      </c>
      <c r="L20" s="191">
        <f t="shared" si="0"/>
        <v>447.84247079611271</v>
      </c>
      <c r="M20" s="152"/>
      <c r="N20" s="59">
        <v>20203.580000000002</v>
      </c>
      <c r="O20" s="191">
        <f t="shared" si="1"/>
        <v>247.90885442230294</v>
      </c>
      <c r="P20" s="152"/>
      <c r="Q20" s="59">
        <v>16293.789999999999</v>
      </c>
      <c r="R20" s="191">
        <f t="shared" si="2"/>
        <v>199.93361637380974</v>
      </c>
      <c r="S20" s="152">
        <v>1</v>
      </c>
      <c r="T20" s="49">
        <v>2.2225763948765517E-2</v>
      </c>
      <c r="U20" s="49">
        <v>2.5035167034753243E-3</v>
      </c>
      <c r="V20" s="49">
        <v>0.11326012518573442</v>
      </c>
      <c r="W20" s="49">
        <v>0.55168737421783653</v>
      </c>
      <c r="X20" s="49">
        <v>0.29806598632519582</v>
      </c>
      <c r="Y20" s="49">
        <v>1.2257233618992275E-2</v>
      </c>
      <c r="Z20" s="177">
        <f t="shared" si="3"/>
        <v>0.55356262656733901</v>
      </c>
      <c r="AA20" s="49">
        <v>0</v>
      </c>
      <c r="AB20" s="49">
        <v>5.2572176270836929E-3</v>
      </c>
      <c r="AC20" s="49">
        <v>0.99474278237291636</v>
      </c>
      <c r="AD20" s="192">
        <f t="shared" si="4"/>
        <v>0.44643737343266099</v>
      </c>
    </row>
    <row r="21" spans="1:30" s="19" customFormat="1" ht="20.100000000000001" customHeight="1" x14ac:dyDescent="0.3">
      <c r="A21" s="12"/>
      <c r="B21" s="44">
        <v>87</v>
      </c>
      <c r="C21" s="58">
        <v>4</v>
      </c>
      <c r="D21" s="43" t="s">
        <v>82</v>
      </c>
      <c r="E21" s="190">
        <v>72023</v>
      </c>
      <c r="F21" s="190">
        <v>6080</v>
      </c>
      <c r="G21" s="190">
        <v>3598</v>
      </c>
      <c r="H21" s="190">
        <v>169276</v>
      </c>
      <c r="I21" s="190">
        <v>170775</v>
      </c>
      <c r="J21" s="152"/>
      <c r="K21" s="59">
        <v>45027.23</v>
      </c>
      <c r="L21" s="191">
        <f t="shared" si="0"/>
        <v>263.6640608988435</v>
      </c>
      <c r="M21" s="152"/>
      <c r="N21" s="59">
        <v>24891.75</v>
      </c>
      <c r="O21" s="191">
        <f t="shared" si="1"/>
        <v>145.75757575757575</v>
      </c>
      <c r="P21" s="152"/>
      <c r="Q21" s="59">
        <v>20135.48</v>
      </c>
      <c r="R21" s="191">
        <f t="shared" si="2"/>
        <v>117.90648514126775</v>
      </c>
      <c r="S21" s="152"/>
      <c r="T21" s="49">
        <v>3.7470647905430518E-2</v>
      </c>
      <c r="U21" s="49">
        <v>0</v>
      </c>
      <c r="V21" s="49">
        <v>0.13427701949441082</v>
      </c>
      <c r="W21" s="49">
        <v>0.56805809153635234</v>
      </c>
      <c r="X21" s="49">
        <v>0.25117759900368597</v>
      </c>
      <c r="Y21" s="49">
        <v>9.0166420601203202E-3</v>
      </c>
      <c r="Z21" s="177">
        <f t="shared" si="3"/>
        <v>0.55281548520750667</v>
      </c>
      <c r="AA21" s="49">
        <v>0</v>
      </c>
      <c r="AB21" s="49">
        <v>5.366646337708364E-3</v>
      </c>
      <c r="AC21" s="49">
        <v>0.99463335366229155</v>
      </c>
      <c r="AD21" s="192">
        <f t="shared" si="4"/>
        <v>0.44718451479249333</v>
      </c>
    </row>
    <row r="22" spans="1:30" s="19" customFormat="1" ht="20.100000000000001" customHeight="1" x14ac:dyDescent="0.3">
      <c r="A22" s="12"/>
      <c r="B22" s="44">
        <v>527</v>
      </c>
      <c r="C22" s="58">
        <v>9</v>
      </c>
      <c r="D22" s="43" t="s">
        <v>148</v>
      </c>
      <c r="E22" s="190">
        <v>2170</v>
      </c>
      <c r="F22" s="190">
        <v>0</v>
      </c>
      <c r="G22" s="190">
        <v>0</v>
      </c>
      <c r="H22" s="190">
        <v>2518</v>
      </c>
      <c r="I22" s="190">
        <v>2518</v>
      </c>
      <c r="J22" s="152"/>
      <c r="K22" s="59">
        <v>1736.3384778051065</v>
      </c>
      <c r="L22" s="191">
        <f t="shared" si="0"/>
        <v>689.57048363983574</v>
      </c>
      <c r="M22" s="152"/>
      <c r="N22" s="59">
        <v>915.98324572845263</v>
      </c>
      <c r="O22" s="191">
        <f t="shared" si="1"/>
        <v>363.77412459430207</v>
      </c>
      <c r="P22" s="152" t="s">
        <v>160</v>
      </c>
      <c r="Q22" s="59">
        <v>820.35523207665403</v>
      </c>
      <c r="R22" s="191">
        <f t="shared" si="2"/>
        <v>325.79635904553373</v>
      </c>
      <c r="S22" s="152">
        <v>3</v>
      </c>
      <c r="T22" s="49">
        <v>1.5142198358627864E-2</v>
      </c>
      <c r="U22" s="49">
        <v>0</v>
      </c>
      <c r="V22" s="49">
        <v>4.9127536131092567E-3</v>
      </c>
      <c r="W22" s="49">
        <v>0.78951811604270239</v>
      </c>
      <c r="X22" s="49">
        <v>0.19042693198556043</v>
      </c>
      <c r="Y22" s="49">
        <v>0</v>
      </c>
      <c r="Z22" s="177">
        <f t="shared" si="3"/>
        <v>0.52753726156339098</v>
      </c>
      <c r="AA22" s="49">
        <v>0</v>
      </c>
      <c r="AB22" s="49">
        <v>0</v>
      </c>
      <c r="AC22" s="49">
        <v>1</v>
      </c>
      <c r="AD22" s="192">
        <f t="shared" si="4"/>
        <v>0.47246273843660908</v>
      </c>
    </row>
    <row r="23" spans="1:30" s="19" customFormat="1" ht="20.100000000000001" customHeight="1" x14ac:dyDescent="0.3">
      <c r="A23" s="12"/>
      <c r="B23" s="44">
        <v>14</v>
      </c>
      <c r="C23" s="58">
        <v>3</v>
      </c>
      <c r="D23" s="43" t="s">
        <v>27</v>
      </c>
      <c r="E23" s="190">
        <v>40640</v>
      </c>
      <c r="F23" s="190">
        <v>13124</v>
      </c>
      <c r="G23" s="190">
        <v>0</v>
      </c>
      <c r="H23" s="190">
        <v>147000</v>
      </c>
      <c r="I23" s="190">
        <v>147000</v>
      </c>
      <c r="J23" s="152"/>
      <c r="K23" s="59">
        <v>57122.28</v>
      </c>
      <c r="L23" s="191">
        <f t="shared" si="0"/>
        <v>388.58693877551019</v>
      </c>
      <c r="M23" s="152"/>
      <c r="N23" s="59">
        <v>29775.279999999999</v>
      </c>
      <c r="O23" s="191">
        <f t="shared" si="1"/>
        <v>202.55292517006802</v>
      </c>
      <c r="P23" s="152"/>
      <c r="Q23" s="59">
        <v>27347</v>
      </c>
      <c r="R23" s="191">
        <f t="shared" si="2"/>
        <v>186.03401360544217</v>
      </c>
      <c r="S23" s="152"/>
      <c r="T23" s="49">
        <v>2.7202766858951455E-2</v>
      </c>
      <c r="U23" s="49">
        <v>0</v>
      </c>
      <c r="V23" s="49">
        <v>0.12734019629706253</v>
      </c>
      <c r="W23" s="49">
        <v>0.50143373966592419</v>
      </c>
      <c r="X23" s="49">
        <v>0.33916624797483014</v>
      </c>
      <c r="Y23" s="49">
        <v>4.8570492032316741E-3</v>
      </c>
      <c r="Z23" s="177">
        <f t="shared" si="3"/>
        <v>0.52125510396293706</v>
      </c>
      <c r="AA23" s="49">
        <v>0</v>
      </c>
      <c r="AB23" s="49">
        <v>2.5253227045014077E-3</v>
      </c>
      <c r="AC23" s="49">
        <v>0.99747467729549855</v>
      </c>
      <c r="AD23" s="192">
        <f t="shared" si="4"/>
        <v>0.47874489603706294</v>
      </c>
    </row>
    <row r="24" spans="1:30" s="19" customFormat="1" ht="20.100000000000001" customHeight="1" x14ac:dyDescent="0.3">
      <c r="A24" s="12"/>
      <c r="B24" s="44">
        <v>20</v>
      </c>
      <c r="C24" s="58">
        <v>1</v>
      </c>
      <c r="D24" s="43" t="s">
        <v>103</v>
      </c>
      <c r="E24" s="190">
        <v>461601</v>
      </c>
      <c r="F24" s="190">
        <v>663129</v>
      </c>
      <c r="G24" s="190">
        <v>0</v>
      </c>
      <c r="H24" s="190">
        <v>2754873</v>
      </c>
      <c r="I24" s="190">
        <v>2754873</v>
      </c>
      <c r="J24" s="152"/>
      <c r="K24" s="59">
        <v>780564.47999999998</v>
      </c>
      <c r="L24" s="194">
        <f t="shared" si="0"/>
        <v>283.33955140581799</v>
      </c>
      <c r="M24" s="152"/>
      <c r="N24" s="59">
        <v>403052.7</v>
      </c>
      <c r="O24" s="191">
        <f t="shared" si="1"/>
        <v>146.30536507490544</v>
      </c>
      <c r="P24" s="152"/>
      <c r="Q24" s="59">
        <v>377511.78</v>
      </c>
      <c r="R24" s="191">
        <f t="shared" si="2"/>
        <v>137.03418633091252</v>
      </c>
      <c r="S24" s="152"/>
      <c r="T24" s="49">
        <v>3.7660955999054217E-2</v>
      </c>
      <c r="U24" s="49">
        <v>0</v>
      </c>
      <c r="V24" s="49">
        <v>8.1647139443551675E-2</v>
      </c>
      <c r="W24" s="49">
        <v>0.36343674164693601</v>
      </c>
      <c r="X24" s="49">
        <v>0.5121150410355767</v>
      </c>
      <c r="Y24" s="49">
        <v>5.1401218748813732E-3</v>
      </c>
      <c r="Z24" s="177">
        <f t="shared" si="3"/>
        <v>0.51636054461509706</v>
      </c>
      <c r="AA24" s="49">
        <v>0</v>
      </c>
      <c r="AB24" s="49">
        <v>3.1326174775261315E-4</v>
      </c>
      <c r="AC24" s="49">
        <v>0.99968673825224741</v>
      </c>
      <c r="AD24" s="192">
        <f t="shared" si="4"/>
        <v>0.48363945538490305</v>
      </c>
    </row>
    <row r="25" spans="1:30" s="19" customFormat="1" ht="20.100000000000001" customHeight="1" x14ac:dyDescent="0.3">
      <c r="A25" s="12"/>
      <c r="B25" s="44">
        <v>612</v>
      </c>
      <c r="C25" s="58">
        <v>7</v>
      </c>
      <c r="D25" s="43" t="s">
        <v>93</v>
      </c>
      <c r="E25" s="190">
        <v>2983</v>
      </c>
      <c r="F25" s="190">
        <v>4</v>
      </c>
      <c r="G25" s="190">
        <v>64</v>
      </c>
      <c r="H25" s="190">
        <v>7354</v>
      </c>
      <c r="I25" s="190">
        <v>7381</v>
      </c>
      <c r="J25" s="152"/>
      <c r="K25" s="59">
        <v>3820.89</v>
      </c>
      <c r="L25" s="191">
        <f t="shared" si="0"/>
        <v>517.66562796369055</v>
      </c>
      <c r="M25" s="152"/>
      <c r="N25" s="59">
        <v>1943.49</v>
      </c>
      <c r="O25" s="191">
        <f t="shared" si="1"/>
        <v>263.30984961387344</v>
      </c>
      <c r="P25" s="152"/>
      <c r="Q25" s="59">
        <v>1877.4</v>
      </c>
      <c r="R25" s="191">
        <f t="shared" si="2"/>
        <v>254.35577834981709</v>
      </c>
      <c r="S25" s="152"/>
      <c r="T25" s="49">
        <v>2.0849091068130016E-2</v>
      </c>
      <c r="U25" s="49">
        <v>0</v>
      </c>
      <c r="V25" s="49">
        <v>5.3542853320572785E-2</v>
      </c>
      <c r="W25" s="49">
        <v>0.54367143643651361</v>
      </c>
      <c r="X25" s="49">
        <v>0.37667289257984343</v>
      </c>
      <c r="Y25" s="49">
        <v>5.2637265949400311E-3</v>
      </c>
      <c r="Z25" s="177">
        <f t="shared" si="3"/>
        <v>0.5086485085935476</v>
      </c>
      <c r="AA25" s="49">
        <v>0</v>
      </c>
      <c r="AB25" s="49">
        <v>7.4038563971449869E-4</v>
      </c>
      <c r="AC25" s="49">
        <v>0.99925961436028543</v>
      </c>
      <c r="AD25" s="192">
        <f t="shared" si="4"/>
        <v>0.49135149140645246</v>
      </c>
    </row>
    <row r="26" spans="1:30" s="19" customFormat="1" ht="20.100000000000001" customHeight="1" x14ac:dyDescent="0.3">
      <c r="A26" s="12"/>
      <c r="B26" s="44">
        <v>878</v>
      </c>
      <c r="C26" s="58">
        <v>4</v>
      </c>
      <c r="D26" s="43" t="s">
        <v>157</v>
      </c>
      <c r="E26" s="190">
        <v>43631</v>
      </c>
      <c r="F26" s="190">
        <v>3406</v>
      </c>
      <c r="G26" s="190">
        <v>0</v>
      </c>
      <c r="H26" s="190">
        <v>110862</v>
      </c>
      <c r="I26" s="190">
        <v>110862</v>
      </c>
      <c r="J26" s="152"/>
      <c r="K26" s="59">
        <v>40383.360252612649</v>
      </c>
      <c r="L26" s="191">
        <f t="shared" si="0"/>
        <v>364.26692872772139</v>
      </c>
      <c r="M26" s="152"/>
      <c r="N26" s="59">
        <v>20454.196714720754</v>
      </c>
      <c r="O26" s="191">
        <f t="shared" si="1"/>
        <v>184.50142262200535</v>
      </c>
      <c r="P26" s="152">
        <v>5</v>
      </c>
      <c r="Q26" s="59">
        <v>19929.163537891898</v>
      </c>
      <c r="R26" s="191">
        <f t="shared" si="2"/>
        <v>179.7655061057161</v>
      </c>
      <c r="S26" s="152">
        <v>1</v>
      </c>
      <c r="T26" s="49">
        <v>2.9864286949014E-2</v>
      </c>
      <c r="U26" s="49">
        <v>0</v>
      </c>
      <c r="V26" s="49">
        <v>8.5782395880509871E-2</v>
      </c>
      <c r="W26" s="49">
        <v>0.51661036350526079</v>
      </c>
      <c r="X26" s="49">
        <v>0.36082016896851338</v>
      </c>
      <c r="Y26" s="49">
        <v>6.9227846967019431E-3</v>
      </c>
      <c r="Z26" s="177">
        <f t="shared" si="3"/>
        <v>0.5065006127962679</v>
      </c>
      <c r="AA26" s="49">
        <v>0</v>
      </c>
      <c r="AB26" s="49">
        <v>4.736776825606079E-3</v>
      </c>
      <c r="AC26" s="49">
        <v>0.99526322317439386</v>
      </c>
      <c r="AD26" s="192">
        <f t="shared" si="4"/>
        <v>0.49349938720373221</v>
      </c>
    </row>
    <row r="27" spans="1:30" s="19" customFormat="1" ht="20.100000000000001" customHeight="1" x14ac:dyDescent="0.3">
      <c r="A27" s="12"/>
      <c r="B27" s="44">
        <v>604</v>
      </c>
      <c r="C27" s="58">
        <v>7</v>
      </c>
      <c r="D27" s="43" t="s">
        <v>139</v>
      </c>
      <c r="E27" s="190">
        <v>5166</v>
      </c>
      <c r="F27" s="190">
        <v>482</v>
      </c>
      <c r="G27" s="190">
        <v>575</v>
      </c>
      <c r="H27" s="190">
        <v>12518</v>
      </c>
      <c r="I27" s="190">
        <v>12758</v>
      </c>
      <c r="J27" s="152"/>
      <c r="K27" s="59">
        <v>5102.2274161472887</v>
      </c>
      <c r="L27" s="191">
        <f t="shared" si="0"/>
        <v>399.92376674614275</v>
      </c>
      <c r="M27" s="152"/>
      <c r="N27" s="59">
        <v>2566.2579329178316</v>
      </c>
      <c r="O27" s="191">
        <f t="shared" si="1"/>
        <v>201.14892090592815</v>
      </c>
      <c r="P27" s="152">
        <v>6</v>
      </c>
      <c r="Q27" s="59">
        <v>2535.9694832294576</v>
      </c>
      <c r="R27" s="191">
        <f t="shared" si="2"/>
        <v>198.7748458402146</v>
      </c>
      <c r="S27" s="152"/>
      <c r="T27" s="49">
        <v>2.68757084450904E-2</v>
      </c>
      <c r="U27" s="49">
        <v>0</v>
      </c>
      <c r="V27" s="49">
        <v>0.20602371773240166</v>
      </c>
      <c r="W27" s="49">
        <v>0.60382781989336654</v>
      </c>
      <c r="X27" s="49">
        <v>0.15743935744627915</v>
      </c>
      <c r="Y27" s="49">
        <v>5.833396482862162E-3</v>
      </c>
      <c r="Z27" s="177">
        <f t="shared" si="3"/>
        <v>0.50296815951328622</v>
      </c>
      <c r="AA27" s="49">
        <v>0</v>
      </c>
      <c r="AB27" s="49">
        <v>0</v>
      </c>
      <c r="AC27" s="49">
        <v>1</v>
      </c>
      <c r="AD27" s="192">
        <f t="shared" si="4"/>
        <v>0.49703184048671389</v>
      </c>
    </row>
    <row r="28" spans="1:30" s="19" customFormat="1" ht="20.100000000000001" customHeight="1" x14ac:dyDescent="0.3">
      <c r="A28" s="12"/>
      <c r="B28" s="44">
        <v>88</v>
      </c>
      <c r="C28" s="58">
        <v>4</v>
      </c>
      <c r="D28" s="43" t="s">
        <v>81</v>
      </c>
      <c r="E28" s="190">
        <v>35399</v>
      </c>
      <c r="F28" s="190">
        <v>398</v>
      </c>
      <c r="G28" s="190">
        <v>12382</v>
      </c>
      <c r="H28" s="190">
        <v>56619</v>
      </c>
      <c r="I28" s="190">
        <v>61778</v>
      </c>
      <c r="J28" s="152"/>
      <c r="K28" s="59">
        <v>26643.94</v>
      </c>
      <c r="L28" s="191">
        <f t="shared" si="0"/>
        <v>431.28524717536988</v>
      </c>
      <c r="M28" s="152"/>
      <c r="N28" s="59">
        <v>13066.84</v>
      </c>
      <c r="O28" s="191">
        <f t="shared" si="1"/>
        <v>211.51283628476156</v>
      </c>
      <c r="P28" s="152"/>
      <c r="Q28" s="59">
        <v>13577.1</v>
      </c>
      <c r="R28" s="191">
        <f t="shared" si="2"/>
        <v>219.77241089060831</v>
      </c>
      <c r="S28" s="152"/>
      <c r="T28" s="49">
        <v>2.3874938393674373E-2</v>
      </c>
      <c r="U28" s="49">
        <v>1.2155961196433109E-2</v>
      </c>
      <c r="V28" s="49">
        <v>0.15024520082896858</v>
      </c>
      <c r="W28" s="49">
        <v>0.6690661246330406</v>
      </c>
      <c r="X28" s="49">
        <v>0.13007965200461627</v>
      </c>
      <c r="Y28" s="49">
        <v>1.457812294326708E-2</v>
      </c>
      <c r="Z28" s="177">
        <f t="shared" si="3"/>
        <v>0.4904244642496568</v>
      </c>
      <c r="AA28" s="49">
        <v>0</v>
      </c>
      <c r="AB28" s="49">
        <v>2.2839928998092379E-3</v>
      </c>
      <c r="AC28" s="49">
        <v>0.9977160071001907</v>
      </c>
      <c r="AD28" s="192">
        <f t="shared" si="4"/>
        <v>0.50957553575034331</v>
      </c>
    </row>
    <row r="29" spans="1:30" s="19" customFormat="1" ht="20.100000000000001" customHeight="1" x14ac:dyDescent="0.3">
      <c r="A29" s="12"/>
      <c r="B29" s="44">
        <v>162</v>
      </c>
      <c r="C29" s="58">
        <v>7</v>
      </c>
      <c r="D29" s="43" t="s">
        <v>99</v>
      </c>
      <c r="E29" s="190">
        <v>7381</v>
      </c>
      <c r="F29" s="190">
        <v>458</v>
      </c>
      <c r="G29" s="190">
        <v>2829</v>
      </c>
      <c r="H29" s="190">
        <v>7025</v>
      </c>
      <c r="I29" s="190">
        <v>8204</v>
      </c>
      <c r="J29" s="152"/>
      <c r="K29" s="59">
        <v>3676.1245967662953</v>
      </c>
      <c r="L29" s="191">
        <f t="shared" si="0"/>
        <v>448.0892975092998</v>
      </c>
      <c r="M29" s="152"/>
      <c r="N29" s="59">
        <v>1789.4516774130361</v>
      </c>
      <c r="O29" s="191">
        <f t="shared" si="1"/>
        <v>218.11941460422184</v>
      </c>
      <c r="P29" s="152">
        <v>6</v>
      </c>
      <c r="Q29" s="59">
        <v>1886.672919353259</v>
      </c>
      <c r="R29" s="191">
        <f t="shared" si="2"/>
        <v>229.9698829050779</v>
      </c>
      <c r="S29" s="152"/>
      <c r="T29" s="49">
        <v>2.1632324856048667E-2</v>
      </c>
      <c r="U29" s="49">
        <v>1.3747227885786546E-2</v>
      </c>
      <c r="V29" s="49">
        <v>4.4963494133755499E-2</v>
      </c>
      <c r="W29" s="49">
        <v>0.62865719796320485</v>
      </c>
      <c r="X29" s="49">
        <v>0.27728046879551088</v>
      </c>
      <c r="Y29" s="49">
        <v>1.3719286365693483E-2</v>
      </c>
      <c r="Z29" s="177">
        <f t="shared" si="3"/>
        <v>0.4867766666524655</v>
      </c>
      <c r="AA29" s="49">
        <v>0</v>
      </c>
      <c r="AB29" s="49">
        <v>0</v>
      </c>
      <c r="AC29" s="49">
        <v>1</v>
      </c>
      <c r="AD29" s="192">
        <f t="shared" si="4"/>
        <v>0.51322333334753445</v>
      </c>
    </row>
    <row r="30" spans="1:30" s="19" customFormat="1" ht="20.100000000000001" customHeight="1" x14ac:dyDescent="0.3">
      <c r="A30" s="12"/>
      <c r="B30" s="44">
        <v>270</v>
      </c>
      <c r="C30" s="58">
        <v>1</v>
      </c>
      <c r="D30" s="43" t="s">
        <v>79</v>
      </c>
      <c r="E30" s="190">
        <v>338568</v>
      </c>
      <c r="F30" s="190">
        <v>100758</v>
      </c>
      <c r="G30" s="190">
        <v>0</v>
      </c>
      <c r="H30" s="190">
        <v>1421000</v>
      </c>
      <c r="I30" s="190">
        <v>1421000</v>
      </c>
      <c r="J30" s="152"/>
      <c r="K30" s="59">
        <v>511995.41</v>
      </c>
      <c r="L30" s="191">
        <f t="shared" si="0"/>
        <v>360.30641097818437</v>
      </c>
      <c r="M30" s="152"/>
      <c r="N30" s="59">
        <v>248696.71</v>
      </c>
      <c r="O30" s="191">
        <f t="shared" si="1"/>
        <v>175.01527797325826</v>
      </c>
      <c r="P30" s="152"/>
      <c r="Q30" s="59">
        <v>263298.7</v>
      </c>
      <c r="R30" s="191">
        <f t="shared" si="2"/>
        <v>185.29113300492611</v>
      </c>
      <c r="S30" s="152"/>
      <c r="T30" s="49">
        <v>3.1482965737664965E-2</v>
      </c>
      <c r="U30" s="49">
        <v>4.2335903840464966E-3</v>
      </c>
      <c r="V30" s="49">
        <v>6.7448540030947732E-2</v>
      </c>
      <c r="W30" s="49">
        <v>0.46148881503096684</v>
      </c>
      <c r="X30" s="49">
        <v>0.43004485262390485</v>
      </c>
      <c r="Y30" s="49">
        <v>5.3012361924691326E-3</v>
      </c>
      <c r="Z30" s="177">
        <f t="shared" si="3"/>
        <v>0.48574011630299579</v>
      </c>
      <c r="AA30" s="49">
        <v>0</v>
      </c>
      <c r="AB30" s="49">
        <v>1.4123123281656917E-3</v>
      </c>
      <c r="AC30" s="49">
        <v>0.99858768767183437</v>
      </c>
      <c r="AD30" s="192">
        <f t="shared" si="4"/>
        <v>0.51425988369700426</v>
      </c>
    </row>
    <row r="31" spans="1:30" s="19" customFormat="1" ht="20.100000000000001" customHeight="1" x14ac:dyDescent="0.3">
      <c r="A31" s="12"/>
      <c r="B31" s="44">
        <v>159</v>
      </c>
      <c r="C31" s="58">
        <v>9</v>
      </c>
      <c r="D31" s="43" t="s">
        <v>44</v>
      </c>
      <c r="E31" s="190">
        <v>6887</v>
      </c>
      <c r="F31" s="190">
        <v>196</v>
      </c>
      <c r="G31" s="190">
        <v>4192</v>
      </c>
      <c r="H31" s="190">
        <v>6280</v>
      </c>
      <c r="I31" s="190">
        <v>8027</v>
      </c>
      <c r="J31" s="152"/>
      <c r="K31" s="59">
        <v>4549.22</v>
      </c>
      <c r="L31" s="191">
        <f t="shared" si="0"/>
        <v>566.7397533325028</v>
      </c>
      <c r="M31" s="152"/>
      <c r="N31" s="59">
        <v>2180.73</v>
      </c>
      <c r="O31" s="191">
        <f t="shared" si="1"/>
        <v>271.67434907188238</v>
      </c>
      <c r="P31" s="152"/>
      <c r="Q31" s="59">
        <v>2368.4899999999998</v>
      </c>
      <c r="R31" s="191">
        <f t="shared" si="2"/>
        <v>295.06540426062043</v>
      </c>
      <c r="S31" s="152">
        <v>2</v>
      </c>
      <c r="T31" s="49">
        <v>1.5866246623836972E-2</v>
      </c>
      <c r="U31" s="49">
        <v>0</v>
      </c>
      <c r="V31" s="49">
        <v>8.1348906100250834E-2</v>
      </c>
      <c r="W31" s="49">
        <v>0.88152591104813516</v>
      </c>
      <c r="X31" s="49">
        <v>0</v>
      </c>
      <c r="Y31" s="49">
        <v>2.1258936227776935E-2</v>
      </c>
      <c r="Z31" s="177">
        <f t="shared" si="3"/>
        <v>0.47936349528050959</v>
      </c>
      <c r="AA31" s="49">
        <v>0</v>
      </c>
      <c r="AB31" s="49">
        <v>4.0067722472968016E-3</v>
      </c>
      <c r="AC31" s="49">
        <v>0.99599322775270327</v>
      </c>
      <c r="AD31" s="192">
        <f t="shared" si="4"/>
        <v>0.5206365047194903</v>
      </c>
    </row>
    <row r="32" spans="1:30" s="19" customFormat="1" ht="20.100000000000001" customHeight="1" x14ac:dyDescent="0.3">
      <c r="A32" s="12"/>
      <c r="B32" s="44">
        <v>89</v>
      </c>
      <c r="C32" s="58">
        <v>4</v>
      </c>
      <c r="D32" s="43" t="s">
        <v>145</v>
      </c>
      <c r="E32" s="190">
        <v>46481</v>
      </c>
      <c r="F32" s="190">
        <v>2522</v>
      </c>
      <c r="G32" s="190">
        <v>22987</v>
      </c>
      <c r="H32" s="190">
        <v>61205</v>
      </c>
      <c r="I32" s="190">
        <v>70783</v>
      </c>
      <c r="J32" s="152"/>
      <c r="K32" s="59">
        <v>25925.63</v>
      </c>
      <c r="L32" s="191">
        <f t="shared" si="0"/>
        <v>366.26916067417318</v>
      </c>
      <c r="M32" s="152"/>
      <c r="N32" s="59">
        <v>11951.26</v>
      </c>
      <c r="O32" s="191">
        <f t="shared" si="1"/>
        <v>168.84364889874686</v>
      </c>
      <c r="P32" s="152"/>
      <c r="Q32" s="59">
        <v>13974.37</v>
      </c>
      <c r="R32" s="191">
        <f t="shared" si="2"/>
        <v>197.42551177542632</v>
      </c>
      <c r="S32" s="152"/>
      <c r="T32" s="49">
        <v>2.821794522083864E-2</v>
      </c>
      <c r="U32" s="49">
        <v>1.004078231081911E-3</v>
      </c>
      <c r="V32" s="49">
        <v>6.9612743760908896E-2</v>
      </c>
      <c r="W32" s="49">
        <v>0.64535622185443209</v>
      </c>
      <c r="X32" s="49">
        <v>0.23950445392368672</v>
      </c>
      <c r="Y32" s="49">
        <v>1.6304557009051767E-2</v>
      </c>
      <c r="Z32" s="177">
        <f t="shared" si="3"/>
        <v>0.46098243321377341</v>
      </c>
      <c r="AA32" s="49">
        <v>0</v>
      </c>
      <c r="AB32" s="49">
        <v>4.8488769082255584E-3</v>
      </c>
      <c r="AC32" s="49">
        <v>0.99515112309177445</v>
      </c>
      <c r="AD32" s="192">
        <f t="shared" si="4"/>
        <v>0.53901756678622659</v>
      </c>
    </row>
    <row r="33" spans="1:30" s="19" customFormat="1" ht="20.100000000000001" customHeight="1" x14ac:dyDescent="0.3">
      <c r="A33" s="12"/>
      <c r="B33" s="44">
        <v>523</v>
      </c>
      <c r="C33" s="58">
        <v>9</v>
      </c>
      <c r="D33" s="43" t="s">
        <v>67</v>
      </c>
      <c r="E33" s="190">
        <v>6092</v>
      </c>
      <c r="F33" s="190">
        <v>6</v>
      </c>
      <c r="G33" s="190">
        <v>3259</v>
      </c>
      <c r="H33" s="190">
        <v>6094</v>
      </c>
      <c r="I33" s="190">
        <v>7452</v>
      </c>
      <c r="J33" s="152"/>
      <c r="K33" s="59">
        <v>4574.3532793522272</v>
      </c>
      <c r="L33" s="191">
        <f t="shared" si="0"/>
        <v>613.84236169514588</v>
      </c>
      <c r="M33" s="152"/>
      <c r="N33" s="59">
        <v>2058.9786234817816</v>
      </c>
      <c r="O33" s="191">
        <f t="shared" si="1"/>
        <v>276.29879542160251</v>
      </c>
      <c r="P33" s="152">
        <v>6</v>
      </c>
      <c r="Q33" s="59">
        <v>2515.3746558704456</v>
      </c>
      <c r="R33" s="191">
        <f t="shared" si="2"/>
        <v>337.54356627354343</v>
      </c>
      <c r="S33" s="152"/>
      <c r="T33" s="49">
        <v>1.6309057130090756E-2</v>
      </c>
      <c r="U33" s="49">
        <v>0</v>
      </c>
      <c r="V33" s="49">
        <v>0.16716540719493558</v>
      </c>
      <c r="W33" s="49">
        <v>0.76327097598722937</v>
      </c>
      <c r="X33" s="49">
        <v>5.3254559687744236E-2</v>
      </c>
      <c r="Y33" s="49">
        <v>0</v>
      </c>
      <c r="Z33" s="177">
        <f t="shared" si="3"/>
        <v>0.45011360027123942</v>
      </c>
      <c r="AA33" s="49">
        <v>0</v>
      </c>
      <c r="AB33" s="49">
        <v>1.7989367863906234E-2</v>
      </c>
      <c r="AC33" s="49">
        <v>0.98201063213609374</v>
      </c>
      <c r="AD33" s="192">
        <f t="shared" si="4"/>
        <v>0.54988639972876063</v>
      </c>
    </row>
    <row r="34" spans="1:30" s="19" customFormat="1" ht="20.100000000000001" customHeight="1" x14ac:dyDescent="0.3">
      <c r="A34" s="12"/>
      <c r="B34" s="44">
        <v>50</v>
      </c>
      <c r="C34" s="58">
        <v>1</v>
      </c>
      <c r="D34" s="43" t="s">
        <v>62</v>
      </c>
      <c r="E34" s="190">
        <v>123779</v>
      </c>
      <c r="F34" s="190">
        <v>55916</v>
      </c>
      <c r="G34" s="190">
        <v>0</v>
      </c>
      <c r="H34" s="190">
        <v>396600</v>
      </c>
      <c r="I34" s="190">
        <v>396600</v>
      </c>
      <c r="J34" s="152"/>
      <c r="K34" s="59">
        <v>162036.29999999999</v>
      </c>
      <c r="L34" s="191">
        <f t="shared" si="0"/>
        <v>408.56354009077154</v>
      </c>
      <c r="M34" s="152"/>
      <c r="N34" s="59">
        <v>72202.45</v>
      </c>
      <c r="O34" s="191">
        <f t="shared" si="1"/>
        <v>182.05358043368634</v>
      </c>
      <c r="P34" s="152"/>
      <c r="Q34" s="59">
        <v>89833.85</v>
      </c>
      <c r="R34" s="191">
        <f t="shared" si="2"/>
        <v>226.50995965708523</v>
      </c>
      <c r="S34" s="152"/>
      <c r="T34" s="49">
        <v>3.026587047946434E-2</v>
      </c>
      <c r="U34" s="49">
        <v>1.661993464210702E-2</v>
      </c>
      <c r="V34" s="49">
        <v>0.12775605259932316</v>
      </c>
      <c r="W34" s="49">
        <v>0.45386105319140829</v>
      </c>
      <c r="X34" s="49">
        <v>0.36476601555764382</v>
      </c>
      <c r="Y34" s="49">
        <v>6.731073530053343E-3</v>
      </c>
      <c r="Z34" s="177">
        <f t="shared" si="3"/>
        <v>0.44559428967459763</v>
      </c>
      <c r="AA34" s="49">
        <v>0</v>
      </c>
      <c r="AB34" s="49">
        <v>6.0110971532445728E-4</v>
      </c>
      <c r="AC34" s="49">
        <v>0.99939889028467555</v>
      </c>
      <c r="AD34" s="192">
        <f t="shared" si="4"/>
        <v>0.55440571032540242</v>
      </c>
    </row>
    <row r="35" spans="1:30" s="19" customFormat="1" ht="20.100000000000001" customHeight="1" x14ac:dyDescent="0.3">
      <c r="A35" s="12"/>
      <c r="B35" s="44">
        <v>711</v>
      </c>
      <c r="C35" s="58">
        <v>7</v>
      </c>
      <c r="D35" s="43" t="s">
        <v>26</v>
      </c>
      <c r="E35" s="190">
        <v>1574</v>
      </c>
      <c r="F35" s="190">
        <v>370</v>
      </c>
      <c r="G35" s="190">
        <v>194</v>
      </c>
      <c r="H35" s="190">
        <v>3881</v>
      </c>
      <c r="I35" s="190">
        <v>3962</v>
      </c>
      <c r="J35" s="152"/>
      <c r="K35" s="59">
        <v>1127.52</v>
      </c>
      <c r="L35" s="191">
        <f t="shared" si="0"/>
        <v>284.58354366481575</v>
      </c>
      <c r="M35" s="152"/>
      <c r="N35" s="59">
        <v>500.79</v>
      </c>
      <c r="O35" s="191">
        <f t="shared" si="1"/>
        <v>126.39828369510349</v>
      </c>
      <c r="P35" s="152"/>
      <c r="Q35" s="59">
        <v>626.73</v>
      </c>
      <c r="R35" s="191">
        <f t="shared" si="2"/>
        <v>158.18525996971226</v>
      </c>
      <c r="S35" s="152"/>
      <c r="T35" s="49">
        <v>4.2692545777671273E-2</v>
      </c>
      <c r="U35" s="49">
        <v>0</v>
      </c>
      <c r="V35" s="49">
        <v>0</v>
      </c>
      <c r="W35" s="49">
        <v>0.95730745422232877</v>
      </c>
      <c r="X35" s="49">
        <v>0</v>
      </c>
      <c r="Y35" s="49">
        <v>0</v>
      </c>
      <c r="Z35" s="177">
        <f t="shared" si="3"/>
        <v>0.44415176670923801</v>
      </c>
      <c r="AA35" s="49">
        <v>0</v>
      </c>
      <c r="AB35" s="49">
        <v>0</v>
      </c>
      <c r="AC35" s="49">
        <v>1</v>
      </c>
      <c r="AD35" s="192">
        <f t="shared" si="4"/>
        <v>0.55584823329076205</v>
      </c>
    </row>
    <row r="36" spans="1:30" s="19" customFormat="1" ht="20.100000000000001" customHeight="1" x14ac:dyDescent="0.3">
      <c r="A36" s="12"/>
      <c r="B36" s="44">
        <v>172</v>
      </c>
      <c r="C36" s="58">
        <v>1</v>
      </c>
      <c r="D36" s="43" t="s">
        <v>54</v>
      </c>
      <c r="E36" s="190">
        <v>173557</v>
      </c>
      <c r="F36" s="190">
        <v>50572</v>
      </c>
      <c r="G36" s="190">
        <v>0</v>
      </c>
      <c r="H36" s="190">
        <v>548777</v>
      </c>
      <c r="I36" s="190">
        <v>548777</v>
      </c>
      <c r="J36" s="152"/>
      <c r="K36" s="59">
        <v>227723.45</v>
      </c>
      <c r="L36" s="191">
        <f t="shared" si="0"/>
        <v>414.9653684465639</v>
      </c>
      <c r="M36" s="152"/>
      <c r="N36" s="59">
        <v>100673.48</v>
      </c>
      <c r="O36" s="191">
        <f t="shared" si="1"/>
        <v>183.45061837504122</v>
      </c>
      <c r="P36" s="152"/>
      <c r="Q36" s="59">
        <v>127049.97</v>
      </c>
      <c r="R36" s="191">
        <f t="shared" si="2"/>
        <v>231.51475007152268</v>
      </c>
      <c r="S36" s="152">
        <v>1</v>
      </c>
      <c r="T36" s="49">
        <v>3.0035318139394807E-2</v>
      </c>
      <c r="U36" s="49">
        <v>1.0708877849459461E-3</v>
      </c>
      <c r="V36" s="49">
        <v>8.9162707000890407E-2</v>
      </c>
      <c r="W36" s="49">
        <v>0.43570521253462186</v>
      </c>
      <c r="X36" s="49">
        <v>0.43617892219480248</v>
      </c>
      <c r="Y36" s="49">
        <v>7.8469523453445732E-3</v>
      </c>
      <c r="Z36" s="177">
        <f t="shared" si="3"/>
        <v>0.44208657474669383</v>
      </c>
      <c r="AA36" s="49">
        <v>0</v>
      </c>
      <c r="AB36" s="49">
        <v>2.4541524881902766E-3</v>
      </c>
      <c r="AC36" s="49">
        <v>0.99754584751180975</v>
      </c>
      <c r="AD36" s="192">
        <f t="shared" si="4"/>
        <v>0.55791342525330612</v>
      </c>
    </row>
    <row r="37" spans="1:30" s="19" customFormat="1" ht="20.100000000000001" customHeight="1" x14ac:dyDescent="0.3">
      <c r="A37" s="12"/>
      <c r="B37" s="44">
        <v>183</v>
      </c>
      <c r="C37" s="58">
        <v>4</v>
      </c>
      <c r="D37" s="43" t="s">
        <v>50</v>
      </c>
      <c r="E37" s="190">
        <v>61864</v>
      </c>
      <c r="F37" s="190">
        <v>14377</v>
      </c>
      <c r="G37" s="190">
        <v>1200</v>
      </c>
      <c r="H37" s="190">
        <v>161531</v>
      </c>
      <c r="I37" s="190">
        <v>162031</v>
      </c>
      <c r="J37" s="152"/>
      <c r="K37" s="59">
        <v>72943.899999999994</v>
      </c>
      <c r="L37" s="191">
        <f t="shared" si="0"/>
        <v>450.18484117236824</v>
      </c>
      <c r="M37" s="152"/>
      <c r="N37" s="59">
        <v>32223.22</v>
      </c>
      <c r="O37" s="191">
        <f t="shared" si="1"/>
        <v>198.87070992587837</v>
      </c>
      <c r="P37" s="152"/>
      <c r="Q37" s="59">
        <v>40720.68</v>
      </c>
      <c r="R37" s="191">
        <f t="shared" si="2"/>
        <v>251.31413124648986</v>
      </c>
      <c r="S37" s="152"/>
      <c r="T37" s="49">
        <v>2.7621075733585902E-2</v>
      </c>
      <c r="U37" s="49">
        <v>3.1530058138199719E-3</v>
      </c>
      <c r="V37" s="49">
        <v>7.349575864857702E-2</v>
      </c>
      <c r="W37" s="49">
        <v>0.5813186888212909</v>
      </c>
      <c r="X37" s="49">
        <v>0.30453008730971021</v>
      </c>
      <c r="Y37" s="49">
        <v>9.8813836730159196E-3</v>
      </c>
      <c r="Z37" s="177">
        <f t="shared" si="3"/>
        <v>0.4417534571088193</v>
      </c>
      <c r="AA37" s="49">
        <v>0</v>
      </c>
      <c r="AB37" s="49">
        <v>1.1529768166936309E-3</v>
      </c>
      <c r="AC37" s="49">
        <v>0.99884702318330643</v>
      </c>
      <c r="AD37" s="192">
        <f t="shared" si="4"/>
        <v>0.55824654289118081</v>
      </c>
    </row>
    <row r="38" spans="1:30" s="19" customFormat="1" ht="20.100000000000001" customHeight="1" x14ac:dyDescent="0.3">
      <c r="A38" s="12"/>
      <c r="B38" s="44">
        <v>958</v>
      </c>
      <c r="C38" s="58">
        <v>7</v>
      </c>
      <c r="D38" s="43" t="s">
        <v>41</v>
      </c>
      <c r="E38" s="190">
        <v>1937</v>
      </c>
      <c r="F38" s="190">
        <v>20</v>
      </c>
      <c r="G38" s="190">
        <v>8</v>
      </c>
      <c r="H38" s="190">
        <v>4109</v>
      </c>
      <c r="I38" s="190">
        <v>4112</v>
      </c>
      <c r="J38" s="152"/>
      <c r="K38" s="59">
        <v>1880.48</v>
      </c>
      <c r="L38" s="191">
        <f t="shared" si="0"/>
        <v>457.31517509727627</v>
      </c>
      <c r="M38" s="152"/>
      <c r="N38" s="59">
        <v>828.01</v>
      </c>
      <c r="O38" s="191">
        <f t="shared" si="1"/>
        <v>201.36429961089493</v>
      </c>
      <c r="P38" s="152"/>
      <c r="Q38" s="59">
        <v>1052.47</v>
      </c>
      <c r="R38" s="191">
        <f t="shared" si="2"/>
        <v>255.95087548638134</v>
      </c>
      <c r="S38" s="152"/>
      <c r="T38" s="49">
        <v>2.7342664943660101E-2</v>
      </c>
      <c r="U38" s="49">
        <v>0</v>
      </c>
      <c r="V38" s="49">
        <v>7.2221349983695856E-3</v>
      </c>
      <c r="W38" s="49">
        <v>0.83168077680221253</v>
      </c>
      <c r="X38" s="49">
        <v>0.11185855243294164</v>
      </c>
      <c r="Y38" s="49">
        <v>2.189587082281615E-2</v>
      </c>
      <c r="Z38" s="177">
        <f t="shared" si="3"/>
        <v>0.44031842933719051</v>
      </c>
      <c r="AA38" s="49">
        <v>0</v>
      </c>
      <c r="AB38" s="49">
        <v>0</v>
      </c>
      <c r="AC38" s="49">
        <v>1</v>
      </c>
      <c r="AD38" s="192">
        <f t="shared" si="4"/>
        <v>0.55968157066280955</v>
      </c>
    </row>
    <row r="39" spans="1:30" s="19" customFormat="1" ht="20.100000000000001" customHeight="1" x14ac:dyDescent="0.3">
      <c r="A39" s="12"/>
      <c r="B39" s="44">
        <v>67</v>
      </c>
      <c r="C39" s="58">
        <v>5</v>
      </c>
      <c r="D39" s="43" t="s">
        <v>33</v>
      </c>
      <c r="E39" s="190">
        <v>8467</v>
      </c>
      <c r="F39" s="190">
        <v>2792</v>
      </c>
      <c r="G39" s="190">
        <v>0</v>
      </c>
      <c r="H39" s="190">
        <v>21854</v>
      </c>
      <c r="I39" s="190">
        <v>21854</v>
      </c>
      <c r="J39" s="152"/>
      <c r="K39" s="59">
        <v>7249.31</v>
      </c>
      <c r="L39" s="191">
        <f t="shared" si="0"/>
        <v>331.71547542783929</v>
      </c>
      <c r="M39" s="152"/>
      <c r="N39" s="59">
        <v>3168.88</v>
      </c>
      <c r="O39" s="191">
        <f t="shared" si="1"/>
        <v>145.00228791067997</v>
      </c>
      <c r="P39" s="152"/>
      <c r="Q39" s="59">
        <v>4080.43</v>
      </c>
      <c r="R39" s="191">
        <f t="shared" si="2"/>
        <v>186.71318751715933</v>
      </c>
      <c r="S39" s="152">
        <v>1</v>
      </c>
      <c r="T39" s="49">
        <v>3.8000807856403522E-2</v>
      </c>
      <c r="U39" s="49">
        <v>0</v>
      </c>
      <c r="V39" s="49">
        <v>0.16585039509227231</v>
      </c>
      <c r="W39" s="49">
        <v>0.55043737850597052</v>
      </c>
      <c r="X39" s="49">
        <v>0.23682184241751028</v>
      </c>
      <c r="Y39" s="49">
        <v>8.8895761278432756E-3</v>
      </c>
      <c r="Z39" s="177">
        <f t="shared" si="3"/>
        <v>0.43712849912612373</v>
      </c>
      <c r="AA39" s="49">
        <v>0</v>
      </c>
      <c r="AB39" s="49">
        <v>2.132128231583436E-4</v>
      </c>
      <c r="AC39" s="49">
        <v>0.99978678717684166</v>
      </c>
      <c r="AD39" s="192">
        <f t="shared" si="4"/>
        <v>0.56287150087387627</v>
      </c>
    </row>
    <row r="40" spans="1:30" s="19" customFormat="1" ht="20.100000000000001" customHeight="1" x14ac:dyDescent="0.3">
      <c r="A40" s="12"/>
      <c r="B40" s="44">
        <v>239</v>
      </c>
      <c r="C40" s="58">
        <v>7</v>
      </c>
      <c r="D40" s="43" t="s">
        <v>120</v>
      </c>
      <c r="E40" s="190">
        <v>17556</v>
      </c>
      <c r="F40" s="190">
        <v>1636</v>
      </c>
      <c r="G40" s="190">
        <v>686</v>
      </c>
      <c r="H40" s="190">
        <v>37973</v>
      </c>
      <c r="I40" s="190">
        <v>38259</v>
      </c>
      <c r="J40" s="152"/>
      <c r="K40" s="59">
        <v>19264.523416888107</v>
      </c>
      <c r="L40" s="191">
        <f t="shared" ref="L40:L71" si="5">K40*1000/I40</f>
        <v>503.52919357244326</v>
      </c>
      <c r="M40" s="152"/>
      <c r="N40" s="59">
        <v>8380.058904354888</v>
      </c>
      <c r="O40" s="191">
        <f t="shared" ref="O40:O71" si="6">N40*1000/I40</f>
        <v>219.03496966347495</v>
      </c>
      <c r="P40" s="152">
        <v>5</v>
      </c>
      <c r="Q40" s="59">
        <v>10884.464512533217</v>
      </c>
      <c r="R40" s="191">
        <f t="shared" ref="R40:R71" si="7">Q40*1000/I40</f>
        <v>284.49422390896831</v>
      </c>
      <c r="S40" s="152"/>
      <c r="T40" s="49">
        <v>2.4967604928322028E-2</v>
      </c>
      <c r="U40" s="49">
        <v>0</v>
      </c>
      <c r="V40" s="49">
        <v>5.9351611447686886E-2</v>
      </c>
      <c r="W40" s="49">
        <v>0.48692378497238265</v>
      </c>
      <c r="X40" s="49">
        <v>0.41495160643176637</v>
      </c>
      <c r="Y40" s="49">
        <v>1.3805392219842161E-2</v>
      </c>
      <c r="Z40" s="177">
        <f t="shared" ref="Z40:Z71" si="8">N40/K40</f>
        <v>0.4349995441365847</v>
      </c>
      <c r="AA40" s="49">
        <v>0</v>
      </c>
      <c r="AB40" s="49">
        <v>1.4497727455337543E-3</v>
      </c>
      <c r="AC40" s="49">
        <v>0.99855022725446618</v>
      </c>
      <c r="AD40" s="192">
        <f t="shared" ref="AD40:AD71" si="9">Q40/K40</f>
        <v>0.56500045586341519</v>
      </c>
    </row>
    <row r="41" spans="1:30" s="19" customFormat="1" ht="20.100000000000001" customHeight="1" x14ac:dyDescent="0.3">
      <c r="A41" s="12"/>
      <c r="B41" s="44">
        <v>601</v>
      </c>
      <c r="C41" s="58">
        <v>4</v>
      </c>
      <c r="D41" s="43" t="s">
        <v>57</v>
      </c>
      <c r="E41" s="190">
        <v>34803</v>
      </c>
      <c r="F41" s="190">
        <v>2880</v>
      </c>
      <c r="G41" s="190">
        <v>7070</v>
      </c>
      <c r="H41" s="190">
        <v>75423</v>
      </c>
      <c r="I41" s="190">
        <v>78369</v>
      </c>
      <c r="J41" s="152"/>
      <c r="K41" s="59">
        <v>28266.799999999999</v>
      </c>
      <c r="L41" s="191">
        <f t="shared" si="5"/>
        <v>360.68853755949419</v>
      </c>
      <c r="M41" s="152"/>
      <c r="N41" s="59">
        <v>12187.28</v>
      </c>
      <c r="O41" s="191">
        <f t="shared" si="6"/>
        <v>155.51149051283033</v>
      </c>
      <c r="P41" s="152"/>
      <c r="Q41" s="59">
        <v>16079.52</v>
      </c>
      <c r="R41" s="191">
        <f t="shared" si="7"/>
        <v>205.17704704666386</v>
      </c>
      <c r="S41" s="152"/>
      <c r="T41" s="49">
        <v>3.4099487334335467E-2</v>
      </c>
      <c r="U41" s="49">
        <v>2.4861987252282705E-4</v>
      </c>
      <c r="V41" s="49">
        <v>0.14948618559678614</v>
      </c>
      <c r="W41" s="49">
        <v>0.58214055966548728</v>
      </c>
      <c r="X41" s="49">
        <v>0.21610564457368664</v>
      </c>
      <c r="Y41" s="49">
        <v>1.7919502957181584E-2</v>
      </c>
      <c r="Z41" s="177">
        <f t="shared" si="8"/>
        <v>0.43115173985028377</v>
      </c>
      <c r="AA41" s="49">
        <v>0</v>
      </c>
      <c r="AB41" s="49">
        <v>4.4068479656109135E-3</v>
      </c>
      <c r="AC41" s="49">
        <v>0.99559315203438903</v>
      </c>
      <c r="AD41" s="192">
        <f t="shared" si="9"/>
        <v>0.56884826014971634</v>
      </c>
    </row>
    <row r="42" spans="1:30" s="19" customFormat="1" ht="20.100000000000001" customHeight="1" x14ac:dyDescent="0.3">
      <c r="A42" s="12"/>
      <c r="B42" s="44">
        <v>233</v>
      </c>
      <c r="C42" s="58">
        <v>5</v>
      </c>
      <c r="D42" s="43" t="s">
        <v>96</v>
      </c>
      <c r="E42" s="190">
        <v>14250</v>
      </c>
      <c r="F42" s="190">
        <v>3741</v>
      </c>
      <c r="G42" s="190">
        <v>0</v>
      </c>
      <c r="H42" s="190">
        <v>41379</v>
      </c>
      <c r="I42" s="190">
        <v>41379</v>
      </c>
      <c r="J42" s="152"/>
      <c r="K42" s="59">
        <v>17851.377181771946</v>
      </c>
      <c r="L42" s="191">
        <f t="shared" si="5"/>
        <v>431.4115174792031</v>
      </c>
      <c r="M42" s="152"/>
      <c r="N42" s="59">
        <v>7671.5796045061534</v>
      </c>
      <c r="O42" s="191">
        <f t="shared" si="6"/>
        <v>185.39789759313066</v>
      </c>
      <c r="P42" s="152"/>
      <c r="Q42" s="59">
        <v>10179.797577265792</v>
      </c>
      <c r="R42" s="191">
        <f t="shared" si="7"/>
        <v>246.01361988607243</v>
      </c>
      <c r="S42" s="152">
        <v>1</v>
      </c>
      <c r="T42" s="49">
        <v>2.972008526980242E-2</v>
      </c>
      <c r="U42" s="49">
        <v>0</v>
      </c>
      <c r="V42" s="49">
        <v>5.621528058532891E-2</v>
      </c>
      <c r="W42" s="49">
        <v>0.41777576004261735</v>
      </c>
      <c r="X42" s="49">
        <v>0.49086756556553612</v>
      </c>
      <c r="Y42" s="49">
        <v>5.4213085367152752E-3</v>
      </c>
      <c r="Z42" s="177">
        <f t="shared" si="8"/>
        <v>0.42974721369618524</v>
      </c>
      <c r="AA42" s="49">
        <v>0</v>
      </c>
      <c r="AB42" s="49">
        <v>2.1513197913589709E-4</v>
      </c>
      <c r="AC42" s="49">
        <v>0.99978486802086408</v>
      </c>
      <c r="AD42" s="192">
        <f t="shared" si="9"/>
        <v>0.57025278630381471</v>
      </c>
    </row>
    <row r="43" spans="1:30" s="19" customFormat="1" ht="20.100000000000001" customHeight="1" x14ac:dyDescent="0.3">
      <c r="A43" s="12"/>
      <c r="B43" s="44">
        <v>420</v>
      </c>
      <c r="C43" s="58">
        <v>9</v>
      </c>
      <c r="D43" s="43" t="s">
        <v>74</v>
      </c>
      <c r="E43" s="190">
        <v>5129</v>
      </c>
      <c r="F43" s="190">
        <v>0</v>
      </c>
      <c r="G43" s="190">
        <v>3196</v>
      </c>
      <c r="H43" s="190">
        <v>3999</v>
      </c>
      <c r="I43" s="190">
        <v>5331</v>
      </c>
      <c r="J43" s="152"/>
      <c r="K43" s="59">
        <v>3726.77</v>
      </c>
      <c r="L43" s="191">
        <f t="shared" si="5"/>
        <v>699.07522040892889</v>
      </c>
      <c r="M43" s="152"/>
      <c r="N43" s="59">
        <v>1560.31</v>
      </c>
      <c r="O43" s="191">
        <f t="shared" si="6"/>
        <v>292.68617520165071</v>
      </c>
      <c r="P43" s="152"/>
      <c r="Q43" s="59">
        <v>2166.46</v>
      </c>
      <c r="R43" s="191">
        <f t="shared" si="7"/>
        <v>406.38904520727817</v>
      </c>
      <c r="S43" s="152"/>
      <c r="T43" s="49">
        <v>1.4118989175228001E-2</v>
      </c>
      <c r="U43" s="49">
        <v>1.5093154565438921E-2</v>
      </c>
      <c r="V43" s="49">
        <v>0.24381693381443431</v>
      </c>
      <c r="W43" s="49">
        <v>0.41000185860502081</v>
      </c>
      <c r="X43" s="49">
        <v>0.30671469131134199</v>
      </c>
      <c r="Y43" s="49">
        <v>1.0254372528535996E-2</v>
      </c>
      <c r="Z43" s="177">
        <f t="shared" si="8"/>
        <v>0.41867622633003915</v>
      </c>
      <c r="AA43" s="49">
        <v>0</v>
      </c>
      <c r="AB43" s="49">
        <v>1.8463299576267273E-3</v>
      </c>
      <c r="AC43" s="49">
        <v>0.99815367004237332</v>
      </c>
      <c r="AD43" s="192">
        <f t="shared" si="9"/>
        <v>0.58132377366996091</v>
      </c>
    </row>
    <row r="44" spans="1:30" s="19" customFormat="1" ht="20.100000000000001" customHeight="1" x14ac:dyDescent="0.3">
      <c r="A44" s="12"/>
      <c r="B44" s="44">
        <v>212</v>
      </c>
      <c r="C44" s="58">
        <v>7</v>
      </c>
      <c r="D44" s="43" t="s">
        <v>47</v>
      </c>
      <c r="E44" s="190">
        <v>5342</v>
      </c>
      <c r="F44" s="190">
        <v>0</v>
      </c>
      <c r="G44" s="190">
        <v>0</v>
      </c>
      <c r="H44" s="190">
        <v>10404</v>
      </c>
      <c r="I44" s="190">
        <v>10404</v>
      </c>
      <c r="J44" s="152"/>
      <c r="K44" s="59">
        <v>2448.71</v>
      </c>
      <c r="L44" s="191">
        <f t="shared" si="5"/>
        <v>235.36236063052672</v>
      </c>
      <c r="M44" s="152"/>
      <c r="N44" s="59">
        <v>1023.13</v>
      </c>
      <c r="O44" s="191">
        <f t="shared" si="6"/>
        <v>98.340061514802002</v>
      </c>
      <c r="P44" s="152"/>
      <c r="Q44" s="59">
        <v>1425.5800000000002</v>
      </c>
      <c r="R44" s="191">
        <f t="shared" si="7"/>
        <v>137.02229911572473</v>
      </c>
      <c r="S44" s="152"/>
      <c r="T44" s="49">
        <v>5.6033935081563437E-2</v>
      </c>
      <c r="U44" s="49">
        <v>0</v>
      </c>
      <c r="V44" s="49">
        <v>0.31034179429788977</v>
      </c>
      <c r="W44" s="49">
        <v>0.62091816289230106</v>
      </c>
      <c r="X44" s="49">
        <v>1.2706107728245677E-2</v>
      </c>
      <c r="Y44" s="49">
        <v>0</v>
      </c>
      <c r="Z44" s="177">
        <f t="shared" si="8"/>
        <v>0.41782407880067463</v>
      </c>
      <c r="AA44" s="49">
        <v>0</v>
      </c>
      <c r="AB44" s="49">
        <v>1.134275172210609E-2</v>
      </c>
      <c r="AC44" s="49">
        <v>0.98865724827789381</v>
      </c>
      <c r="AD44" s="192">
        <f t="shared" si="9"/>
        <v>0.58217592119932537</v>
      </c>
    </row>
    <row r="45" spans="1:30" s="19" customFormat="1" ht="20.100000000000001" customHeight="1" x14ac:dyDescent="0.3">
      <c r="A45" s="12"/>
      <c r="B45" s="44">
        <v>555</v>
      </c>
      <c r="C45" s="58">
        <v>7</v>
      </c>
      <c r="D45" s="43" t="s">
        <v>51</v>
      </c>
      <c r="E45" s="190">
        <v>5299</v>
      </c>
      <c r="F45" s="190">
        <v>72</v>
      </c>
      <c r="G45" s="190">
        <v>0</v>
      </c>
      <c r="H45" s="190">
        <v>9804</v>
      </c>
      <c r="I45" s="190">
        <v>9804</v>
      </c>
      <c r="J45" s="152"/>
      <c r="K45" s="59">
        <v>3740.19</v>
      </c>
      <c r="L45" s="191">
        <f t="shared" si="5"/>
        <v>381.49632802937577</v>
      </c>
      <c r="M45" s="152"/>
      <c r="N45" s="59">
        <v>1555.6</v>
      </c>
      <c r="O45" s="191">
        <f t="shared" si="6"/>
        <v>158.66993064055487</v>
      </c>
      <c r="P45" s="152"/>
      <c r="Q45" s="59">
        <v>2184.59</v>
      </c>
      <c r="R45" s="191">
        <f t="shared" si="7"/>
        <v>222.82639738882088</v>
      </c>
      <c r="S45" s="152"/>
      <c r="T45" s="49">
        <v>3.4726150681409107E-2</v>
      </c>
      <c r="U45" s="49">
        <v>0</v>
      </c>
      <c r="V45" s="49">
        <v>0.18674466443815893</v>
      </c>
      <c r="W45" s="49">
        <v>0.70942401645667263</v>
      </c>
      <c r="X45" s="49">
        <v>6.5569555155566991E-2</v>
      </c>
      <c r="Y45" s="49">
        <v>3.5356132681923376E-3</v>
      </c>
      <c r="Z45" s="177">
        <f t="shared" si="8"/>
        <v>0.41591469952061255</v>
      </c>
      <c r="AA45" s="49">
        <v>0</v>
      </c>
      <c r="AB45" s="49">
        <v>0</v>
      </c>
      <c r="AC45" s="49">
        <v>1</v>
      </c>
      <c r="AD45" s="192">
        <f t="shared" si="9"/>
        <v>0.58408530047938745</v>
      </c>
    </row>
    <row r="46" spans="1:30" s="19" customFormat="1" ht="20.100000000000001" customHeight="1" x14ac:dyDescent="0.3">
      <c r="A46" s="12"/>
      <c r="B46" s="44">
        <v>441</v>
      </c>
      <c r="C46" s="58">
        <v>2</v>
      </c>
      <c r="D46" s="43" t="s">
        <v>78</v>
      </c>
      <c r="E46" s="190">
        <v>288815</v>
      </c>
      <c r="F46" s="190">
        <v>119871</v>
      </c>
      <c r="G46" s="190">
        <v>26</v>
      </c>
      <c r="H46" s="190">
        <v>979173</v>
      </c>
      <c r="I46" s="190">
        <v>979184</v>
      </c>
      <c r="J46" s="152"/>
      <c r="K46" s="59">
        <v>354217.49</v>
      </c>
      <c r="L46" s="191">
        <f t="shared" si="5"/>
        <v>361.74762863772281</v>
      </c>
      <c r="M46" s="152"/>
      <c r="N46" s="59">
        <v>146821.44</v>
      </c>
      <c r="O46" s="191">
        <f t="shared" si="6"/>
        <v>149.94264612166864</v>
      </c>
      <c r="P46" s="152"/>
      <c r="Q46" s="59">
        <v>207396.05000000002</v>
      </c>
      <c r="R46" s="191">
        <f t="shared" si="7"/>
        <v>211.80498251605422</v>
      </c>
      <c r="S46" s="152"/>
      <c r="T46" s="49">
        <v>3.6746949219405557E-2</v>
      </c>
      <c r="U46" s="49">
        <v>0</v>
      </c>
      <c r="V46" s="49">
        <v>5.5573150624322984E-2</v>
      </c>
      <c r="W46" s="49">
        <v>0.45900966507343888</v>
      </c>
      <c r="X46" s="49">
        <v>0.44551708524313616</v>
      </c>
      <c r="Y46" s="49">
        <v>3.1531498396964366E-3</v>
      </c>
      <c r="Z46" s="177">
        <f t="shared" si="8"/>
        <v>0.41449517357259802</v>
      </c>
      <c r="AA46" s="49">
        <v>0</v>
      </c>
      <c r="AB46" s="49">
        <v>7.8309109551507846E-4</v>
      </c>
      <c r="AC46" s="49">
        <v>0.99921690890448489</v>
      </c>
      <c r="AD46" s="192">
        <f t="shared" si="9"/>
        <v>0.58550482642740209</v>
      </c>
    </row>
    <row r="47" spans="1:30" ht="20.100000000000001" customHeight="1" x14ac:dyDescent="0.3">
      <c r="B47" s="44">
        <v>389</v>
      </c>
      <c r="C47" s="58">
        <v>7</v>
      </c>
      <c r="D47" s="43" t="s">
        <v>49</v>
      </c>
      <c r="E47" s="190">
        <v>7269</v>
      </c>
      <c r="F47" s="190">
        <v>0</v>
      </c>
      <c r="G47" s="190">
        <v>0</v>
      </c>
      <c r="H47" s="190">
        <v>15892</v>
      </c>
      <c r="I47" s="190">
        <v>15892</v>
      </c>
      <c r="J47" s="152"/>
      <c r="K47" s="59">
        <v>4612.0200000000004</v>
      </c>
      <c r="L47" s="191">
        <f t="shared" si="5"/>
        <v>290.21016863830857</v>
      </c>
      <c r="M47" s="152"/>
      <c r="N47" s="59">
        <v>1891.2</v>
      </c>
      <c r="O47" s="191">
        <f t="shared" si="6"/>
        <v>119.00327208658445</v>
      </c>
      <c r="P47" s="152"/>
      <c r="Q47" s="59">
        <v>2720.8199999999997</v>
      </c>
      <c r="R47" s="191">
        <f t="shared" si="7"/>
        <v>171.2068965517241</v>
      </c>
      <c r="S47" s="152"/>
      <c r="T47" s="49">
        <v>4.6298646362098142E-2</v>
      </c>
      <c r="U47" s="49">
        <v>0</v>
      </c>
      <c r="V47" s="49">
        <v>5.4240693739424702E-2</v>
      </c>
      <c r="W47" s="49">
        <v>0.5637214467005075</v>
      </c>
      <c r="X47" s="49">
        <v>0.33573921319796957</v>
      </c>
      <c r="Y47" s="49">
        <v>0</v>
      </c>
      <c r="Z47" s="177">
        <f t="shared" si="8"/>
        <v>0.41005893296212936</v>
      </c>
      <c r="AA47" s="49">
        <v>0</v>
      </c>
      <c r="AB47" s="49">
        <v>1.4271432876853302E-2</v>
      </c>
      <c r="AC47" s="49">
        <v>0.98572856712314672</v>
      </c>
      <c r="AD47" s="192">
        <f t="shared" si="9"/>
        <v>0.58994106703787053</v>
      </c>
    </row>
    <row r="48" spans="1:30" s="19" customFormat="1" ht="20.100000000000001" customHeight="1" x14ac:dyDescent="0.3">
      <c r="A48" s="12"/>
      <c r="B48" s="44">
        <v>12</v>
      </c>
      <c r="C48" s="58">
        <v>4</v>
      </c>
      <c r="D48" s="43" t="s">
        <v>75</v>
      </c>
      <c r="E48" s="190">
        <v>39681</v>
      </c>
      <c r="F48" s="190">
        <v>0</v>
      </c>
      <c r="G48" s="190">
        <v>2657</v>
      </c>
      <c r="H48" s="190">
        <v>88938</v>
      </c>
      <c r="I48" s="190">
        <v>90045</v>
      </c>
      <c r="J48" s="152"/>
      <c r="K48" s="59">
        <v>33267.360000000001</v>
      </c>
      <c r="L48" s="191">
        <f t="shared" si="5"/>
        <v>369.45260702981841</v>
      </c>
      <c r="M48" s="152"/>
      <c r="N48" s="59">
        <v>13620.45</v>
      </c>
      <c r="O48" s="191">
        <f t="shared" si="6"/>
        <v>151.26270198234215</v>
      </c>
      <c r="P48" s="152"/>
      <c r="Q48" s="59">
        <v>19646.91</v>
      </c>
      <c r="R48" s="191">
        <f t="shared" si="7"/>
        <v>218.18990504747626</v>
      </c>
      <c r="S48" s="152"/>
      <c r="T48" s="49">
        <v>3.5978987478387278E-2</v>
      </c>
      <c r="U48" s="49">
        <v>1.2606044587366789E-2</v>
      </c>
      <c r="V48" s="49">
        <v>0.10096215616958323</v>
      </c>
      <c r="W48" s="49">
        <v>0.55046272333146118</v>
      </c>
      <c r="X48" s="49">
        <v>0.28486870844942713</v>
      </c>
      <c r="Y48" s="49">
        <v>1.5121379983774398E-2</v>
      </c>
      <c r="Z48" s="177">
        <f t="shared" si="8"/>
        <v>0.40942383164759694</v>
      </c>
      <c r="AA48" s="49">
        <v>0</v>
      </c>
      <c r="AB48" s="49">
        <v>3.310444237796173E-3</v>
      </c>
      <c r="AC48" s="49">
        <v>0.99668955576220375</v>
      </c>
      <c r="AD48" s="192">
        <f t="shared" si="9"/>
        <v>0.59057616835240301</v>
      </c>
    </row>
    <row r="49" spans="1:30" s="19" customFormat="1" ht="20.100000000000001" customHeight="1" x14ac:dyDescent="0.3">
      <c r="A49" s="12"/>
      <c r="B49" s="44">
        <v>224</v>
      </c>
      <c r="C49" s="58">
        <v>5</v>
      </c>
      <c r="D49" s="43" t="s">
        <v>137</v>
      </c>
      <c r="E49" s="190">
        <v>1501</v>
      </c>
      <c r="F49" s="190">
        <v>444</v>
      </c>
      <c r="G49" s="190">
        <v>0</v>
      </c>
      <c r="H49" s="190">
        <v>4222</v>
      </c>
      <c r="I49" s="190">
        <v>4222</v>
      </c>
      <c r="J49" s="152"/>
      <c r="K49" s="59">
        <v>1256.3599999999999</v>
      </c>
      <c r="L49" s="191">
        <f t="shared" si="5"/>
        <v>297.57460918995736</v>
      </c>
      <c r="M49" s="152"/>
      <c r="N49" s="59">
        <v>506.57</v>
      </c>
      <c r="O49" s="191">
        <f t="shared" si="6"/>
        <v>119.98342018000947</v>
      </c>
      <c r="P49" s="152">
        <v>5</v>
      </c>
      <c r="Q49" s="59">
        <v>749.79</v>
      </c>
      <c r="R49" s="191">
        <f t="shared" si="7"/>
        <v>177.5911890099479</v>
      </c>
      <c r="S49" s="152"/>
      <c r="T49" s="49">
        <v>4.5916655151311769E-2</v>
      </c>
      <c r="U49" s="49">
        <v>0</v>
      </c>
      <c r="V49" s="49">
        <v>0.32947075428864719</v>
      </c>
      <c r="W49" s="49">
        <v>0.62461259056004115</v>
      </c>
      <c r="X49" s="49">
        <v>0</v>
      </c>
      <c r="Y49" s="49">
        <v>0</v>
      </c>
      <c r="Z49" s="177">
        <f t="shared" si="8"/>
        <v>0.40320449552675985</v>
      </c>
      <c r="AA49" s="49">
        <v>0</v>
      </c>
      <c r="AB49" s="49">
        <v>0</v>
      </c>
      <c r="AC49" s="49">
        <v>1</v>
      </c>
      <c r="AD49" s="192">
        <f t="shared" si="9"/>
        <v>0.59679550447324015</v>
      </c>
    </row>
    <row r="50" spans="1:30" s="19" customFormat="1" ht="20.100000000000001" customHeight="1" x14ac:dyDescent="0.3">
      <c r="A50" s="12"/>
      <c r="B50" s="44">
        <v>8</v>
      </c>
      <c r="C50" s="58">
        <v>5</v>
      </c>
      <c r="D50" s="43" t="s">
        <v>98</v>
      </c>
      <c r="E50" s="190">
        <v>10738</v>
      </c>
      <c r="F50" s="190">
        <v>3662</v>
      </c>
      <c r="G50" s="190">
        <v>0</v>
      </c>
      <c r="H50" s="190">
        <v>31465</v>
      </c>
      <c r="I50" s="190">
        <v>31465</v>
      </c>
      <c r="J50" s="152"/>
      <c r="K50" s="59">
        <v>13246.23</v>
      </c>
      <c r="L50" s="191">
        <f t="shared" si="5"/>
        <v>420.98299698077227</v>
      </c>
      <c r="M50" s="152"/>
      <c r="N50" s="59">
        <v>5241.12</v>
      </c>
      <c r="O50" s="191">
        <f t="shared" si="6"/>
        <v>166.56983950421102</v>
      </c>
      <c r="P50" s="152"/>
      <c r="Q50" s="59">
        <v>8005.1100000000006</v>
      </c>
      <c r="R50" s="191">
        <f t="shared" si="7"/>
        <v>254.41315747656128</v>
      </c>
      <c r="S50" s="152">
        <v>1</v>
      </c>
      <c r="T50" s="49">
        <v>3.3078807583112005E-2</v>
      </c>
      <c r="U50" s="49">
        <v>3.3370729920322371E-3</v>
      </c>
      <c r="V50" s="49">
        <v>0.10766591873492688</v>
      </c>
      <c r="W50" s="49">
        <v>0.61708566108007445</v>
      </c>
      <c r="X50" s="49">
        <v>0.22619211160973227</v>
      </c>
      <c r="Y50" s="49">
        <v>1.2640428000122111E-2</v>
      </c>
      <c r="Z50" s="177">
        <f t="shared" si="8"/>
        <v>0.3956688053884011</v>
      </c>
      <c r="AA50" s="49">
        <v>0</v>
      </c>
      <c r="AB50" s="49">
        <v>2.3335094708255102E-3</v>
      </c>
      <c r="AC50" s="49">
        <v>0.99766649052917444</v>
      </c>
      <c r="AD50" s="192">
        <f t="shared" si="9"/>
        <v>0.60433119461159901</v>
      </c>
    </row>
    <row r="51" spans="1:30" s="19" customFormat="1" ht="20.100000000000001" customHeight="1" x14ac:dyDescent="0.3">
      <c r="A51" s="12"/>
      <c r="B51" s="44">
        <v>21</v>
      </c>
      <c r="C51" s="58">
        <v>4</v>
      </c>
      <c r="D51" s="43" t="s">
        <v>105</v>
      </c>
      <c r="E51" s="190">
        <v>31004</v>
      </c>
      <c r="F51" s="190">
        <v>2306</v>
      </c>
      <c r="G51" s="190">
        <v>0</v>
      </c>
      <c r="H51" s="190">
        <v>96440</v>
      </c>
      <c r="I51" s="190">
        <v>96440</v>
      </c>
      <c r="J51" s="152"/>
      <c r="K51" s="59">
        <v>28494.98</v>
      </c>
      <c r="L51" s="191">
        <f t="shared" si="5"/>
        <v>295.46847781003731</v>
      </c>
      <c r="M51" s="152"/>
      <c r="N51" s="59">
        <v>11233.39</v>
      </c>
      <c r="O51" s="191">
        <f t="shared" si="6"/>
        <v>116.48060970551639</v>
      </c>
      <c r="P51" s="152"/>
      <c r="Q51" s="59">
        <v>17261.59</v>
      </c>
      <c r="R51" s="191">
        <f t="shared" si="7"/>
        <v>178.98786810452094</v>
      </c>
      <c r="S51" s="152"/>
      <c r="T51" s="49">
        <v>4.7303618943168535E-2</v>
      </c>
      <c r="U51" s="49">
        <v>1.1163148435156262E-3</v>
      </c>
      <c r="V51" s="49">
        <v>0.14330224446938991</v>
      </c>
      <c r="W51" s="49">
        <v>0.67749272481414791</v>
      </c>
      <c r="X51" s="49">
        <v>0.11684184382452671</v>
      </c>
      <c r="Y51" s="49">
        <v>1.3943253105251399E-2</v>
      </c>
      <c r="Z51" s="177">
        <f t="shared" si="8"/>
        <v>0.39422347374870942</v>
      </c>
      <c r="AA51" s="49">
        <v>0</v>
      </c>
      <c r="AB51" s="49">
        <v>1.7617148825803417E-3</v>
      </c>
      <c r="AC51" s="49">
        <v>0.99823828511741963</v>
      </c>
      <c r="AD51" s="192">
        <f t="shared" si="9"/>
        <v>0.60577652625129064</v>
      </c>
    </row>
    <row r="52" spans="1:30" s="19" customFormat="1" ht="20.100000000000001" customHeight="1" x14ac:dyDescent="0.3">
      <c r="A52" s="12"/>
      <c r="B52" s="44">
        <v>906</v>
      </c>
      <c r="C52" s="58">
        <v>6</v>
      </c>
      <c r="D52" s="43" t="s">
        <v>138</v>
      </c>
      <c r="E52" s="190">
        <v>2297</v>
      </c>
      <c r="F52" s="190">
        <v>175</v>
      </c>
      <c r="G52" s="190">
        <v>164</v>
      </c>
      <c r="H52" s="190">
        <v>5272</v>
      </c>
      <c r="I52" s="190">
        <v>5340</v>
      </c>
      <c r="J52" s="152"/>
      <c r="K52" s="59">
        <v>1532.62</v>
      </c>
      <c r="L52" s="191">
        <f t="shared" si="5"/>
        <v>287.00749063670412</v>
      </c>
      <c r="M52" s="152"/>
      <c r="N52" s="59">
        <v>602.26</v>
      </c>
      <c r="O52" s="191">
        <f t="shared" si="6"/>
        <v>112.78277153558052</v>
      </c>
      <c r="P52" s="152"/>
      <c r="Q52" s="59">
        <v>930.36</v>
      </c>
      <c r="R52" s="191">
        <f t="shared" si="7"/>
        <v>174.22471910112358</v>
      </c>
      <c r="S52" s="152"/>
      <c r="T52" s="49">
        <v>4.8234981569421846E-2</v>
      </c>
      <c r="U52" s="49">
        <v>0</v>
      </c>
      <c r="V52" s="49">
        <v>8.5179158502972138E-3</v>
      </c>
      <c r="W52" s="49">
        <v>0.65352173479892406</v>
      </c>
      <c r="X52" s="49">
        <v>0.28972536778135694</v>
      </c>
      <c r="Y52" s="49">
        <v>0</v>
      </c>
      <c r="Z52" s="177">
        <f t="shared" si="8"/>
        <v>0.39296107319492113</v>
      </c>
      <c r="AA52" s="49">
        <v>0</v>
      </c>
      <c r="AB52" s="49">
        <v>5.9976783180704244E-3</v>
      </c>
      <c r="AC52" s="49">
        <v>0.99400232168192948</v>
      </c>
      <c r="AD52" s="192">
        <f t="shared" si="9"/>
        <v>0.60703892680507898</v>
      </c>
    </row>
    <row r="53" spans="1:30" s="19" customFormat="1" ht="20.100000000000001" customHeight="1" x14ac:dyDescent="0.3">
      <c r="A53" s="12"/>
      <c r="B53" s="44">
        <v>854</v>
      </c>
      <c r="C53" s="58">
        <v>7</v>
      </c>
      <c r="D53" s="43" t="s">
        <v>155</v>
      </c>
      <c r="E53" s="190">
        <v>5365</v>
      </c>
      <c r="F53" s="190">
        <v>360</v>
      </c>
      <c r="G53" s="190">
        <v>0</v>
      </c>
      <c r="H53" s="190">
        <v>13163</v>
      </c>
      <c r="I53" s="190">
        <v>13163</v>
      </c>
      <c r="J53" s="152"/>
      <c r="K53" s="59">
        <v>5720.79</v>
      </c>
      <c r="L53" s="191">
        <f t="shared" si="5"/>
        <v>434.61141077262022</v>
      </c>
      <c r="M53" s="152"/>
      <c r="N53" s="59">
        <v>2245.85</v>
      </c>
      <c r="O53" s="191">
        <f t="shared" si="6"/>
        <v>170.61840006077642</v>
      </c>
      <c r="P53" s="152"/>
      <c r="Q53" s="59">
        <v>3474.94</v>
      </c>
      <c r="R53" s="191">
        <f t="shared" si="7"/>
        <v>263.99301071184379</v>
      </c>
      <c r="S53" s="152"/>
      <c r="T53" s="49">
        <v>3.2295122114121604E-2</v>
      </c>
      <c r="U53" s="49">
        <v>0.35103412961684888</v>
      </c>
      <c r="V53" s="49">
        <v>0.10500256027784581</v>
      </c>
      <c r="W53" s="49">
        <v>0.42396865329385308</v>
      </c>
      <c r="X53" s="49">
        <v>7.6367522318943823E-2</v>
      </c>
      <c r="Y53" s="49">
        <v>1.1332012378386802E-2</v>
      </c>
      <c r="Z53" s="177">
        <f t="shared" si="8"/>
        <v>0.39257689934432133</v>
      </c>
      <c r="AA53" s="49">
        <v>0</v>
      </c>
      <c r="AB53" s="49">
        <v>0</v>
      </c>
      <c r="AC53" s="49">
        <v>1</v>
      </c>
      <c r="AD53" s="192">
        <f t="shared" si="9"/>
        <v>0.60742310065567873</v>
      </c>
    </row>
    <row r="54" spans="1:30" s="19" customFormat="1" ht="20.100000000000001" customHeight="1" x14ac:dyDescent="0.3">
      <c r="A54" s="12"/>
      <c r="B54" s="44">
        <v>904</v>
      </c>
      <c r="C54" s="58">
        <v>6</v>
      </c>
      <c r="D54" s="43" t="s">
        <v>94</v>
      </c>
      <c r="E54" s="190">
        <v>437</v>
      </c>
      <c r="F54" s="190">
        <v>0</v>
      </c>
      <c r="G54" s="190">
        <v>69</v>
      </c>
      <c r="H54" s="190">
        <v>712</v>
      </c>
      <c r="I54" s="190">
        <v>741</v>
      </c>
      <c r="J54" s="152"/>
      <c r="K54" s="59">
        <v>195.85</v>
      </c>
      <c r="L54" s="191">
        <f t="shared" si="5"/>
        <v>264.30499325236167</v>
      </c>
      <c r="M54" s="152"/>
      <c r="N54" s="59">
        <v>76.22</v>
      </c>
      <c r="O54" s="191">
        <f t="shared" si="6"/>
        <v>102.86099865047234</v>
      </c>
      <c r="P54" s="152"/>
      <c r="Q54" s="59">
        <v>119.63</v>
      </c>
      <c r="R54" s="191">
        <f t="shared" si="7"/>
        <v>161.44399460188933</v>
      </c>
      <c r="S54" s="152"/>
      <c r="T54" s="49">
        <v>5.1430070847546576E-2</v>
      </c>
      <c r="U54" s="49">
        <v>0</v>
      </c>
      <c r="V54" s="49">
        <v>0</v>
      </c>
      <c r="W54" s="49">
        <v>0.94856992915245342</v>
      </c>
      <c r="X54" s="49">
        <v>0</v>
      </c>
      <c r="Y54" s="49">
        <v>0</v>
      </c>
      <c r="Z54" s="177">
        <f t="shared" si="8"/>
        <v>0.38917538932856777</v>
      </c>
      <c r="AA54" s="49">
        <v>0</v>
      </c>
      <c r="AB54" s="49">
        <v>0</v>
      </c>
      <c r="AC54" s="49">
        <v>1</v>
      </c>
      <c r="AD54" s="192">
        <f t="shared" si="9"/>
        <v>0.61082461067143223</v>
      </c>
    </row>
    <row r="55" spans="1:30" s="19" customFormat="1" ht="20.100000000000001" customHeight="1" x14ac:dyDescent="0.3">
      <c r="A55" s="12"/>
      <c r="B55" s="44">
        <v>358</v>
      </c>
      <c r="C55" s="58">
        <v>7</v>
      </c>
      <c r="D55" s="43" t="s">
        <v>28</v>
      </c>
      <c r="E55" s="190">
        <v>2557</v>
      </c>
      <c r="F55" s="190">
        <v>24</v>
      </c>
      <c r="G55" s="190">
        <v>42</v>
      </c>
      <c r="H55" s="190">
        <v>7396</v>
      </c>
      <c r="I55" s="190">
        <v>7414</v>
      </c>
      <c r="J55" s="152"/>
      <c r="K55" s="59">
        <v>1666.31</v>
      </c>
      <c r="L55" s="191">
        <f t="shared" si="5"/>
        <v>224.75182087941732</v>
      </c>
      <c r="M55" s="152"/>
      <c r="N55" s="59">
        <v>642.42999999999995</v>
      </c>
      <c r="O55" s="191">
        <f t="shared" si="6"/>
        <v>86.650930671702184</v>
      </c>
      <c r="P55" s="152"/>
      <c r="Q55" s="59">
        <v>1023.88</v>
      </c>
      <c r="R55" s="191">
        <f t="shared" si="7"/>
        <v>138.10089020771514</v>
      </c>
      <c r="S55" s="152"/>
      <c r="T55" s="49">
        <v>6.3431035287891291E-2</v>
      </c>
      <c r="U55" s="49">
        <v>0</v>
      </c>
      <c r="V55" s="49">
        <v>0.16154289183257323</v>
      </c>
      <c r="W55" s="49">
        <v>0.73379200846784876</v>
      </c>
      <c r="X55" s="49">
        <v>4.123406441168688E-2</v>
      </c>
      <c r="Y55" s="49">
        <v>0</v>
      </c>
      <c r="Z55" s="177">
        <f t="shared" si="8"/>
        <v>0.38554050566821296</v>
      </c>
      <c r="AA55" s="49">
        <v>0</v>
      </c>
      <c r="AB55" s="49">
        <v>0</v>
      </c>
      <c r="AC55" s="49">
        <v>1</v>
      </c>
      <c r="AD55" s="192">
        <f t="shared" si="9"/>
        <v>0.61445949433178704</v>
      </c>
    </row>
    <row r="56" spans="1:30" s="19" customFormat="1" ht="20.100000000000001" customHeight="1" x14ac:dyDescent="0.3">
      <c r="A56" s="12"/>
      <c r="B56" s="44">
        <v>103</v>
      </c>
      <c r="C56" s="58">
        <v>3</v>
      </c>
      <c r="D56" s="43" t="s">
        <v>85</v>
      </c>
      <c r="E56" s="190">
        <v>26649</v>
      </c>
      <c r="F56" s="190">
        <v>8362</v>
      </c>
      <c r="G56" s="190">
        <v>46</v>
      </c>
      <c r="H56" s="190">
        <v>77410</v>
      </c>
      <c r="I56" s="190">
        <v>77429</v>
      </c>
      <c r="J56" s="152"/>
      <c r="K56" s="59">
        <v>27668.99</v>
      </c>
      <c r="L56" s="191">
        <f t="shared" si="5"/>
        <v>357.34660140257529</v>
      </c>
      <c r="M56" s="152"/>
      <c r="N56" s="59">
        <v>10638.86</v>
      </c>
      <c r="O56" s="191">
        <f t="shared" si="6"/>
        <v>137.40149039765461</v>
      </c>
      <c r="P56" s="152"/>
      <c r="Q56" s="59">
        <v>17030.13</v>
      </c>
      <c r="R56" s="191">
        <f t="shared" si="7"/>
        <v>219.94511100492065</v>
      </c>
      <c r="S56" s="152"/>
      <c r="T56" s="49">
        <v>4.0091701554489857E-2</v>
      </c>
      <c r="U56" s="49">
        <v>0</v>
      </c>
      <c r="V56" s="49">
        <v>4.4961584229889287E-2</v>
      </c>
      <c r="W56" s="49">
        <v>0.54103447173851327</v>
      </c>
      <c r="X56" s="49">
        <v>0.37391224247710747</v>
      </c>
      <c r="Y56" s="49">
        <v>0</v>
      </c>
      <c r="Z56" s="177">
        <f t="shared" si="8"/>
        <v>0.38450481929409058</v>
      </c>
      <c r="AA56" s="49">
        <v>0</v>
      </c>
      <c r="AB56" s="49">
        <v>0</v>
      </c>
      <c r="AC56" s="49">
        <v>1</v>
      </c>
      <c r="AD56" s="192">
        <f t="shared" si="9"/>
        <v>0.61549518070590936</v>
      </c>
    </row>
    <row r="57" spans="1:30" s="19" customFormat="1" ht="20.100000000000001" customHeight="1" x14ac:dyDescent="0.3">
      <c r="A57" s="12"/>
      <c r="B57" s="44">
        <v>186</v>
      </c>
      <c r="C57" s="58">
        <v>4</v>
      </c>
      <c r="D57" s="43" t="s">
        <v>30</v>
      </c>
      <c r="E57" s="190">
        <v>70999</v>
      </c>
      <c r="F57" s="190">
        <v>1081</v>
      </c>
      <c r="G57" s="190">
        <v>4235</v>
      </c>
      <c r="H57" s="190">
        <v>147703</v>
      </c>
      <c r="I57" s="190">
        <v>149468</v>
      </c>
      <c r="J57" s="152"/>
      <c r="K57" s="59">
        <v>44178.98</v>
      </c>
      <c r="L57" s="191">
        <f t="shared" si="5"/>
        <v>295.57483876147404</v>
      </c>
      <c r="M57" s="152"/>
      <c r="N57" s="59">
        <v>16633.03</v>
      </c>
      <c r="O57" s="191">
        <f t="shared" si="6"/>
        <v>111.28154521369122</v>
      </c>
      <c r="P57" s="152"/>
      <c r="Q57" s="59">
        <v>27545.95</v>
      </c>
      <c r="R57" s="191">
        <f t="shared" si="7"/>
        <v>184.29329354778281</v>
      </c>
      <c r="S57" s="152">
        <v>1</v>
      </c>
      <c r="T57" s="49">
        <v>4.8929148808124559E-2</v>
      </c>
      <c r="U57" s="49">
        <v>0</v>
      </c>
      <c r="V57" s="49">
        <v>0.1126649804635716</v>
      </c>
      <c r="W57" s="49">
        <v>0.81294628819884296</v>
      </c>
      <c r="X57" s="49">
        <v>2.5459582529460963E-2</v>
      </c>
      <c r="Y57" s="49">
        <v>0</v>
      </c>
      <c r="Z57" s="177">
        <f t="shared" si="8"/>
        <v>0.37649194254824347</v>
      </c>
      <c r="AA57" s="49">
        <v>0</v>
      </c>
      <c r="AB57" s="49">
        <v>5.1368713004997109E-4</v>
      </c>
      <c r="AC57" s="49">
        <v>0.99948631286994993</v>
      </c>
      <c r="AD57" s="192">
        <f t="shared" si="9"/>
        <v>0.62350805745175641</v>
      </c>
    </row>
    <row r="58" spans="1:30" s="19" customFormat="1" ht="20.100000000000001" customHeight="1" x14ac:dyDescent="0.3">
      <c r="A58" s="12"/>
      <c r="B58" s="44">
        <v>565</v>
      </c>
      <c r="C58" s="58">
        <v>5</v>
      </c>
      <c r="D58" s="43" t="s">
        <v>83</v>
      </c>
      <c r="E58" s="190">
        <v>3246</v>
      </c>
      <c r="F58" s="190">
        <v>576</v>
      </c>
      <c r="G58" s="190">
        <v>0</v>
      </c>
      <c r="H58" s="190">
        <v>8223</v>
      </c>
      <c r="I58" s="190">
        <v>8223</v>
      </c>
      <c r="J58" s="152"/>
      <c r="K58" s="59">
        <v>3552.3939591796684</v>
      </c>
      <c r="L58" s="191">
        <f t="shared" si="5"/>
        <v>432.00704842267641</v>
      </c>
      <c r="M58" s="152"/>
      <c r="N58" s="59">
        <v>1277.1031673437346</v>
      </c>
      <c r="O58" s="191">
        <f t="shared" si="6"/>
        <v>155.30866683007838</v>
      </c>
      <c r="P58" s="152">
        <v>6</v>
      </c>
      <c r="Q58" s="59">
        <v>2275.2907918359338</v>
      </c>
      <c r="R58" s="191">
        <f t="shared" si="7"/>
        <v>276.69838159259808</v>
      </c>
      <c r="S58" s="152"/>
      <c r="T58" s="49">
        <v>3.5478731208725231E-2</v>
      </c>
      <c r="U58" s="49">
        <v>0</v>
      </c>
      <c r="V58" s="49">
        <v>7.6501258863219046E-3</v>
      </c>
      <c r="W58" s="49">
        <v>0.85388024650496097</v>
      </c>
      <c r="X58" s="49">
        <v>0.10299089639999183</v>
      </c>
      <c r="Y58" s="49">
        <v>0</v>
      </c>
      <c r="Z58" s="177">
        <f t="shared" si="8"/>
        <v>0.35950493723918164</v>
      </c>
      <c r="AA58" s="49">
        <v>0</v>
      </c>
      <c r="AB58" s="49">
        <v>4.8828923493490399E-3</v>
      </c>
      <c r="AC58" s="49">
        <v>0.99511710765065087</v>
      </c>
      <c r="AD58" s="192">
        <f t="shared" si="9"/>
        <v>0.64049506276081836</v>
      </c>
    </row>
    <row r="59" spans="1:30" s="19" customFormat="1" ht="20.100000000000001" customHeight="1" x14ac:dyDescent="0.3">
      <c r="A59" s="12"/>
      <c r="B59" s="44">
        <v>975</v>
      </c>
      <c r="C59" s="58">
        <v>7</v>
      </c>
      <c r="D59" s="43" t="s">
        <v>24</v>
      </c>
      <c r="E59" s="190">
        <v>227</v>
      </c>
      <c r="F59" s="190">
        <v>0</v>
      </c>
      <c r="G59" s="190">
        <v>0</v>
      </c>
      <c r="H59" s="190">
        <v>427</v>
      </c>
      <c r="I59" s="190">
        <v>427</v>
      </c>
      <c r="J59" s="152"/>
      <c r="K59" s="59">
        <v>157.22999999999999</v>
      </c>
      <c r="L59" s="191">
        <f t="shared" si="5"/>
        <v>368.22014051522251</v>
      </c>
      <c r="M59" s="152"/>
      <c r="N59" s="59">
        <v>56.41</v>
      </c>
      <c r="O59" s="191">
        <f t="shared" si="6"/>
        <v>132.10772833723652</v>
      </c>
      <c r="P59" s="152">
        <v>6</v>
      </c>
      <c r="Q59" s="59">
        <v>100.82</v>
      </c>
      <c r="R59" s="191">
        <f t="shared" si="7"/>
        <v>236.11241217798596</v>
      </c>
      <c r="S59" s="152"/>
      <c r="T59" s="49">
        <v>4.1659280269455777E-2</v>
      </c>
      <c r="U59" s="49">
        <v>0</v>
      </c>
      <c r="V59" s="49">
        <v>0</v>
      </c>
      <c r="W59" s="49">
        <v>0.95834071973054435</v>
      </c>
      <c r="X59" s="49">
        <v>0</v>
      </c>
      <c r="Y59" s="49">
        <v>0</v>
      </c>
      <c r="Z59" s="177">
        <f t="shared" si="8"/>
        <v>0.35877377090885965</v>
      </c>
      <c r="AA59" s="49">
        <v>0</v>
      </c>
      <c r="AB59" s="49">
        <v>0</v>
      </c>
      <c r="AC59" s="49">
        <v>1</v>
      </c>
      <c r="AD59" s="192">
        <f t="shared" si="9"/>
        <v>0.64122622909114035</v>
      </c>
    </row>
    <row r="60" spans="1:30" s="19" customFormat="1" ht="20.100000000000001" customHeight="1" x14ac:dyDescent="0.3">
      <c r="A60" s="12"/>
      <c r="B60" s="44">
        <v>372</v>
      </c>
      <c r="C60" s="58">
        <v>8</v>
      </c>
      <c r="D60" s="43" t="s">
        <v>37</v>
      </c>
      <c r="E60" s="190">
        <v>1794</v>
      </c>
      <c r="F60" s="190">
        <v>0</v>
      </c>
      <c r="G60" s="190">
        <v>1253</v>
      </c>
      <c r="H60" s="190">
        <v>1234</v>
      </c>
      <c r="I60" s="190">
        <v>1756</v>
      </c>
      <c r="J60" s="152"/>
      <c r="K60" s="59">
        <v>677.8</v>
      </c>
      <c r="L60" s="191">
        <f t="shared" si="5"/>
        <v>385.9908883826879</v>
      </c>
      <c r="M60" s="152"/>
      <c r="N60" s="59">
        <v>240.49</v>
      </c>
      <c r="O60" s="191">
        <f t="shared" si="6"/>
        <v>136.95330296127563</v>
      </c>
      <c r="P60" s="152"/>
      <c r="Q60" s="59">
        <v>437.31</v>
      </c>
      <c r="R60" s="191">
        <f t="shared" si="7"/>
        <v>249.0375854214123</v>
      </c>
      <c r="S60" s="152"/>
      <c r="T60" s="49">
        <v>2.8275603975217264E-2</v>
      </c>
      <c r="U60" s="49">
        <v>0</v>
      </c>
      <c r="V60" s="49">
        <v>0.20333485799825354</v>
      </c>
      <c r="W60" s="49">
        <v>0.7683895380265291</v>
      </c>
      <c r="X60" s="49">
        <v>0</v>
      </c>
      <c r="Y60" s="49">
        <v>0</v>
      </c>
      <c r="Z60" s="177">
        <f t="shared" si="8"/>
        <v>0.35480967837120098</v>
      </c>
      <c r="AA60" s="49">
        <v>0</v>
      </c>
      <c r="AB60" s="49">
        <v>0</v>
      </c>
      <c r="AC60" s="49">
        <v>1</v>
      </c>
      <c r="AD60" s="192">
        <f t="shared" si="9"/>
        <v>0.64519032162879908</v>
      </c>
    </row>
    <row r="61" spans="1:30" s="19" customFormat="1" ht="20.100000000000001" customHeight="1" x14ac:dyDescent="0.3">
      <c r="A61" s="12"/>
      <c r="B61" s="44">
        <v>361</v>
      </c>
      <c r="C61" s="58">
        <v>7</v>
      </c>
      <c r="D61" s="43" t="s">
        <v>39</v>
      </c>
      <c r="E61" s="190">
        <v>8856</v>
      </c>
      <c r="F61" s="190">
        <v>854</v>
      </c>
      <c r="G61" s="190">
        <v>6</v>
      </c>
      <c r="H61" s="190">
        <v>24982</v>
      </c>
      <c r="I61" s="190">
        <v>24985</v>
      </c>
      <c r="J61" s="152"/>
      <c r="K61" s="59">
        <v>8637.4</v>
      </c>
      <c r="L61" s="191">
        <f t="shared" si="5"/>
        <v>345.70342205323192</v>
      </c>
      <c r="M61" s="152"/>
      <c r="N61" s="59">
        <v>3031.47</v>
      </c>
      <c r="O61" s="191">
        <f t="shared" si="6"/>
        <v>121.33159895937563</v>
      </c>
      <c r="P61" s="152"/>
      <c r="Q61" s="59">
        <v>5605.93</v>
      </c>
      <c r="R61" s="191">
        <f t="shared" si="7"/>
        <v>224.37182309385631</v>
      </c>
      <c r="S61" s="152"/>
      <c r="T61" s="49">
        <v>4.5407013759001413E-2</v>
      </c>
      <c r="U61" s="49">
        <v>8.1808495548364333E-4</v>
      </c>
      <c r="V61" s="49">
        <v>0.13066598053089756</v>
      </c>
      <c r="W61" s="49">
        <v>0.65793163052908332</v>
      </c>
      <c r="X61" s="49">
        <v>0.14810636423913154</v>
      </c>
      <c r="Y61" s="49">
        <v>1.7070925986402637E-2</v>
      </c>
      <c r="Z61" s="177">
        <f t="shared" si="8"/>
        <v>0.3509701993655498</v>
      </c>
      <c r="AA61" s="49">
        <v>0</v>
      </c>
      <c r="AB61" s="49">
        <v>3.077098715110606E-3</v>
      </c>
      <c r="AC61" s="49">
        <v>0.99692290128488936</v>
      </c>
      <c r="AD61" s="192">
        <f t="shared" si="9"/>
        <v>0.64902980063445026</v>
      </c>
    </row>
    <row r="62" spans="1:30" s="19" customFormat="1" ht="20.100000000000001" customHeight="1" x14ac:dyDescent="0.3">
      <c r="A62" s="12"/>
      <c r="B62" s="44">
        <v>429</v>
      </c>
      <c r="C62" s="58">
        <v>4</v>
      </c>
      <c r="D62" s="43" t="s">
        <v>38</v>
      </c>
      <c r="E62" s="190">
        <v>47889</v>
      </c>
      <c r="F62" s="190">
        <v>190</v>
      </c>
      <c r="G62" s="190">
        <v>0</v>
      </c>
      <c r="H62" s="190">
        <v>101647</v>
      </c>
      <c r="I62" s="190">
        <v>101647</v>
      </c>
      <c r="J62" s="152"/>
      <c r="K62" s="59">
        <v>48523.233246985605</v>
      </c>
      <c r="L62" s="191">
        <f t="shared" si="5"/>
        <v>477.37004778287218</v>
      </c>
      <c r="M62" s="152"/>
      <c r="N62" s="59">
        <v>16957.157259937765</v>
      </c>
      <c r="O62" s="191">
        <f t="shared" si="6"/>
        <v>166.82398162206226</v>
      </c>
      <c r="P62" s="152">
        <v>5</v>
      </c>
      <c r="Q62" s="59">
        <v>31566.07598704784</v>
      </c>
      <c r="R62" s="191">
        <f t="shared" si="7"/>
        <v>310.54606616080986</v>
      </c>
      <c r="S62" s="152"/>
      <c r="T62" s="49">
        <v>3.3028531340167304E-2</v>
      </c>
      <c r="U62" s="49">
        <v>0</v>
      </c>
      <c r="V62" s="49">
        <v>0.23428809081025065</v>
      </c>
      <c r="W62" s="49">
        <v>0.32743165112454575</v>
      </c>
      <c r="X62" s="49">
        <v>0.39905434361482117</v>
      </c>
      <c r="Y62" s="49">
        <v>6.1973831102151199E-3</v>
      </c>
      <c r="Z62" s="177">
        <f t="shared" si="8"/>
        <v>0.34946470227210569</v>
      </c>
      <c r="AA62" s="49">
        <v>0</v>
      </c>
      <c r="AB62" s="49">
        <v>2.8955135265309242E-4</v>
      </c>
      <c r="AC62" s="49">
        <v>0.99971044864734693</v>
      </c>
      <c r="AD62" s="192">
        <f t="shared" si="9"/>
        <v>0.65053529772789431</v>
      </c>
    </row>
    <row r="63" spans="1:30" s="19" customFormat="1" ht="20.100000000000001" customHeight="1" x14ac:dyDescent="0.3">
      <c r="A63" s="12"/>
      <c r="B63" s="44">
        <v>731</v>
      </c>
      <c r="C63" s="58">
        <v>5</v>
      </c>
      <c r="D63" s="43" t="s">
        <v>36</v>
      </c>
      <c r="E63" s="190">
        <v>4064</v>
      </c>
      <c r="F63" s="190">
        <v>452</v>
      </c>
      <c r="G63" s="190">
        <v>0</v>
      </c>
      <c r="H63" s="190">
        <v>10771</v>
      </c>
      <c r="I63" s="190">
        <v>10771</v>
      </c>
      <c r="J63" s="152"/>
      <c r="K63" s="59">
        <v>4898.1000000000004</v>
      </c>
      <c r="L63" s="191">
        <f t="shared" si="5"/>
        <v>454.74886268684429</v>
      </c>
      <c r="M63" s="152"/>
      <c r="N63" s="59">
        <v>1709.08</v>
      </c>
      <c r="O63" s="191">
        <f t="shared" si="6"/>
        <v>158.67421780707454</v>
      </c>
      <c r="P63" s="152"/>
      <c r="Q63" s="59">
        <v>3189.02</v>
      </c>
      <c r="R63" s="191">
        <f t="shared" si="7"/>
        <v>296.07464487976978</v>
      </c>
      <c r="S63" s="152"/>
      <c r="T63" s="49">
        <v>3.4726285486928639E-2</v>
      </c>
      <c r="U63" s="49">
        <v>0</v>
      </c>
      <c r="V63" s="49">
        <v>9.1645797739134505E-2</v>
      </c>
      <c r="W63" s="49">
        <v>0.58628033795960399</v>
      </c>
      <c r="X63" s="49">
        <v>0.27821400987665879</v>
      </c>
      <c r="Y63" s="49">
        <v>9.1335689376740702E-3</v>
      </c>
      <c r="Z63" s="177">
        <f t="shared" si="8"/>
        <v>0.34892713501153505</v>
      </c>
      <c r="AA63" s="49">
        <v>0</v>
      </c>
      <c r="AB63" s="49">
        <v>1.1665025619155729E-3</v>
      </c>
      <c r="AC63" s="49">
        <v>0.99883349743808447</v>
      </c>
      <c r="AD63" s="192">
        <f t="shared" si="9"/>
        <v>0.65107286498846484</v>
      </c>
    </row>
    <row r="64" spans="1:30" s="19" customFormat="1" ht="20.100000000000001" customHeight="1" x14ac:dyDescent="0.3">
      <c r="A64" s="12"/>
      <c r="B64" s="44">
        <v>205</v>
      </c>
      <c r="C64" s="58">
        <v>7</v>
      </c>
      <c r="D64" s="43" t="s">
        <v>84</v>
      </c>
      <c r="E64" s="190">
        <v>7628</v>
      </c>
      <c r="F64" s="190">
        <v>51</v>
      </c>
      <c r="G64" s="190">
        <v>2752</v>
      </c>
      <c r="H64" s="190">
        <v>8906</v>
      </c>
      <c r="I64" s="190">
        <v>10053</v>
      </c>
      <c r="J64" s="152"/>
      <c r="K64" s="59">
        <v>3292.34</v>
      </c>
      <c r="L64" s="191">
        <f t="shared" si="5"/>
        <v>327.49825922610165</v>
      </c>
      <c r="M64" s="152"/>
      <c r="N64" s="59">
        <v>1144.08</v>
      </c>
      <c r="O64" s="191">
        <f t="shared" si="6"/>
        <v>113.80483437779768</v>
      </c>
      <c r="P64" s="152"/>
      <c r="Q64" s="59">
        <v>2148.2600000000002</v>
      </c>
      <c r="R64" s="191">
        <f t="shared" si="7"/>
        <v>213.69342484830398</v>
      </c>
      <c r="S64" s="152"/>
      <c r="T64" s="49">
        <v>4.2890357317670096E-2</v>
      </c>
      <c r="U64" s="49">
        <v>0</v>
      </c>
      <c r="V64" s="49">
        <v>0.12724634640934201</v>
      </c>
      <c r="W64" s="49">
        <v>0.74100587371512483</v>
      </c>
      <c r="X64" s="49">
        <v>8.8857422557863094E-2</v>
      </c>
      <c r="Y64" s="49">
        <v>0</v>
      </c>
      <c r="Z64" s="177">
        <f t="shared" si="8"/>
        <v>0.34749752455700195</v>
      </c>
      <c r="AA64" s="49">
        <v>0</v>
      </c>
      <c r="AB64" s="49">
        <v>0</v>
      </c>
      <c r="AC64" s="49">
        <v>1</v>
      </c>
      <c r="AD64" s="192">
        <f t="shared" si="9"/>
        <v>0.652502475442998</v>
      </c>
    </row>
    <row r="65" spans="1:30" s="19" customFormat="1" ht="20.100000000000001" customHeight="1" x14ac:dyDescent="0.3">
      <c r="A65" s="12"/>
      <c r="B65" s="44">
        <v>376</v>
      </c>
      <c r="C65" s="58">
        <v>7</v>
      </c>
      <c r="D65" s="43" t="s">
        <v>100</v>
      </c>
      <c r="E65" s="190">
        <v>4814</v>
      </c>
      <c r="F65" s="190">
        <v>235</v>
      </c>
      <c r="G65" s="190">
        <v>0</v>
      </c>
      <c r="H65" s="190">
        <v>12808</v>
      </c>
      <c r="I65" s="190">
        <v>12808</v>
      </c>
      <c r="J65" s="152"/>
      <c r="K65" s="59">
        <v>3841.1</v>
      </c>
      <c r="L65" s="191">
        <f t="shared" si="5"/>
        <v>299.89850093691444</v>
      </c>
      <c r="M65" s="152"/>
      <c r="N65" s="59">
        <v>1314.51</v>
      </c>
      <c r="O65" s="191">
        <f t="shared" si="6"/>
        <v>102.63194878201125</v>
      </c>
      <c r="P65" s="152"/>
      <c r="Q65" s="59">
        <v>2526.59</v>
      </c>
      <c r="R65" s="191">
        <f t="shared" si="7"/>
        <v>197.2665521549032</v>
      </c>
      <c r="S65" s="152"/>
      <c r="T65" s="49">
        <v>5.3685403686544793E-2</v>
      </c>
      <c r="U65" s="49">
        <v>0</v>
      </c>
      <c r="V65" s="49">
        <v>2.1452860761804779E-3</v>
      </c>
      <c r="W65" s="49">
        <v>0.88338620474549456</v>
      </c>
      <c r="X65" s="49">
        <v>6.0783105491780211E-2</v>
      </c>
      <c r="Y65" s="49">
        <v>0</v>
      </c>
      <c r="Z65" s="177">
        <f t="shared" si="8"/>
        <v>0.3422222800760199</v>
      </c>
      <c r="AA65" s="49">
        <v>0</v>
      </c>
      <c r="AB65" s="49">
        <v>0</v>
      </c>
      <c r="AC65" s="49">
        <v>1</v>
      </c>
      <c r="AD65" s="192">
        <f t="shared" si="9"/>
        <v>0.65777771992398015</v>
      </c>
    </row>
    <row r="66" spans="1:30" s="19" customFormat="1" ht="20.100000000000001" customHeight="1" x14ac:dyDescent="0.3">
      <c r="A66" s="12"/>
      <c r="B66" s="44">
        <v>623</v>
      </c>
      <c r="C66" s="58">
        <v>6</v>
      </c>
      <c r="D66" s="43" t="s">
        <v>45</v>
      </c>
      <c r="E66" s="190">
        <v>2312</v>
      </c>
      <c r="F66" s="190">
        <v>39</v>
      </c>
      <c r="G66" s="190">
        <v>0</v>
      </c>
      <c r="H66" s="190">
        <v>4996</v>
      </c>
      <c r="I66" s="190">
        <v>4996</v>
      </c>
      <c r="J66" s="152"/>
      <c r="K66" s="59">
        <v>2258.41</v>
      </c>
      <c r="L66" s="191">
        <f t="shared" si="5"/>
        <v>452.04363490792633</v>
      </c>
      <c r="M66" s="152"/>
      <c r="N66" s="59">
        <v>772.73</v>
      </c>
      <c r="O66" s="191">
        <f t="shared" si="6"/>
        <v>154.6697357886309</v>
      </c>
      <c r="P66" s="152"/>
      <c r="Q66" s="59">
        <v>1485.68</v>
      </c>
      <c r="R66" s="191">
        <f t="shared" si="7"/>
        <v>297.37389911929546</v>
      </c>
      <c r="S66" s="152"/>
      <c r="T66" s="49">
        <v>3.5626933081412654E-2</v>
      </c>
      <c r="U66" s="49">
        <v>0</v>
      </c>
      <c r="V66" s="49">
        <v>0.48803592457908973</v>
      </c>
      <c r="W66" s="49">
        <v>0.34103761986722397</v>
      </c>
      <c r="X66" s="49">
        <v>0.13529952247227361</v>
      </c>
      <c r="Y66" s="49">
        <v>0</v>
      </c>
      <c r="Z66" s="177">
        <f t="shared" si="8"/>
        <v>0.34215665003254503</v>
      </c>
      <c r="AA66" s="49">
        <v>0</v>
      </c>
      <c r="AB66" s="49">
        <v>1.8308114802649291E-2</v>
      </c>
      <c r="AC66" s="49">
        <v>0.98169188519735073</v>
      </c>
      <c r="AD66" s="192">
        <f t="shared" si="9"/>
        <v>0.65784334996745508</v>
      </c>
    </row>
    <row r="67" spans="1:30" s="19" customFormat="1" ht="20.100000000000001" customHeight="1" x14ac:dyDescent="0.3">
      <c r="A67" s="12"/>
      <c r="B67" s="44">
        <v>173</v>
      </c>
      <c r="C67" s="58">
        <v>9</v>
      </c>
      <c r="D67" s="43" t="s">
        <v>133</v>
      </c>
      <c r="E67" s="190">
        <v>3453</v>
      </c>
      <c r="F67" s="190">
        <v>0</v>
      </c>
      <c r="G67" s="190">
        <v>2345</v>
      </c>
      <c r="H67" s="190">
        <v>2351</v>
      </c>
      <c r="I67" s="190">
        <v>3328</v>
      </c>
      <c r="J67" s="152"/>
      <c r="K67" s="59">
        <v>1883.2657894601139</v>
      </c>
      <c r="L67" s="191">
        <f t="shared" si="5"/>
        <v>565.88515308296689</v>
      </c>
      <c r="M67" s="152"/>
      <c r="N67" s="59">
        <v>642.20263156809119</v>
      </c>
      <c r="O67" s="191">
        <f t="shared" si="6"/>
        <v>192.96954073560434</v>
      </c>
      <c r="P67" s="152"/>
      <c r="Q67" s="59">
        <v>1241.0631578920229</v>
      </c>
      <c r="R67" s="191">
        <f t="shared" si="7"/>
        <v>372.9156123473627</v>
      </c>
      <c r="S67" s="152"/>
      <c r="T67" s="49">
        <v>2.0164974983642593E-2</v>
      </c>
      <c r="U67" s="49">
        <v>7.7857046268890321E-3</v>
      </c>
      <c r="V67" s="49">
        <v>7.0071341642001289E-4</v>
      </c>
      <c r="W67" s="49">
        <v>0.93531636595980594</v>
      </c>
      <c r="X67" s="49">
        <v>1.706626454214076E-2</v>
      </c>
      <c r="Y67" s="49">
        <v>1.8965976471101681E-2</v>
      </c>
      <c r="Z67" s="177">
        <f t="shared" si="8"/>
        <v>0.34100477753179753</v>
      </c>
      <c r="AA67" s="49">
        <v>0</v>
      </c>
      <c r="AB67" s="49">
        <v>6.6636415297725892E-3</v>
      </c>
      <c r="AC67" s="49">
        <v>0.99333635847022739</v>
      </c>
      <c r="AD67" s="192">
        <f t="shared" si="9"/>
        <v>0.65899522246820263</v>
      </c>
    </row>
    <row r="68" spans="1:30" s="19" customFormat="1" ht="20.100000000000001" customHeight="1" x14ac:dyDescent="0.3">
      <c r="A68" s="12"/>
      <c r="B68" s="44">
        <v>18</v>
      </c>
      <c r="C68" s="58">
        <v>2</v>
      </c>
      <c r="D68" s="43" t="s">
        <v>46</v>
      </c>
      <c r="E68" s="190">
        <v>139488</v>
      </c>
      <c r="F68" s="190">
        <v>28699</v>
      </c>
      <c r="G68" s="190">
        <v>0</v>
      </c>
      <c r="H68" s="190">
        <v>398718</v>
      </c>
      <c r="I68" s="190">
        <v>398718</v>
      </c>
      <c r="J68" s="152"/>
      <c r="K68" s="59">
        <v>161051.23000000001</v>
      </c>
      <c r="L68" s="191">
        <f t="shared" si="5"/>
        <v>403.92264708390394</v>
      </c>
      <c r="M68" s="152"/>
      <c r="N68" s="59">
        <v>54737.31</v>
      </c>
      <c r="O68" s="191">
        <f t="shared" si="6"/>
        <v>137.28326787353467</v>
      </c>
      <c r="P68" s="152"/>
      <c r="Q68" s="59">
        <v>106313.92</v>
      </c>
      <c r="R68" s="191">
        <f t="shared" si="7"/>
        <v>266.63937921036921</v>
      </c>
      <c r="S68" s="152"/>
      <c r="T68" s="49">
        <v>4.0136060760019084E-2</v>
      </c>
      <c r="U68" s="49">
        <v>0</v>
      </c>
      <c r="V68" s="49">
        <v>9.6002160135381154E-2</v>
      </c>
      <c r="W68" s="49">
        <v>0.50248212782104207</v>
      </c>
      <c r="X68" s="49">
        <v>0.34892105585751293</v>
      </c>
      <c r="Y68" s="49">
        <v>1.2458595426044869E-2</v>
      </c>
      <c r="Z68" s="177">
        <f t="shared" si="8"/>
        <v>0.33987514407682573</v>
      </c>
      <c r="AA68" s="49">
        <v>0</v>
      </c>
      <c r="AB68" s="49">
        <v>1.6037410717241921E-4</v>
      </c>
      <c r="AC68" s="49">
        <v>0.9998396258928276</v>
      </c>
      <c r="AD68" s="192">
        <f t="shared" si="9"/>
        <v>0.66012485592317416</v>
      </c>
    </row>
    <row r="69" spans="1:30" s="19" customFormat="1" ht="20.100000000000001" customHeight="1" x14ac:dyDescent="0.3">
      <c r="A69" s="12"/>
      <c r="B69" s="44">
        <v>296</v>
      </c>
      <c r="C69" s="58">
        <v>7</v>
      </c>
      <c r="D69" s="43" t="s">
        <v>90</v>
      </c>
      <c r="E69" s="190">
        <v>10193</v>
      </c>
      <c r="F69" s="190">
        <v>232</v>
      </c>
      <c r="G69" s="190">
        <v>3067</v>
      </c>
      <c r="H69" s="190">
        <v>18646</v>
      </c>
      <c r="I69" s="190">
        <v>19924</v>
      </c>
      <c r="J69" s="152"/>
      <c r="K69" s="59">
        <v>5385.92</v>
      </c>
      <c r="L69" s="191">
        <f t="shared" si="5"/>
        <v>270.3232282674162</v>
      </c>
      <c r="M69" s="152"/>
      <c r="N69" s="59">
        <v>1829.98</v>
      </c>
      <c r="O69" s="191">
        <f t="shared" si="6"/>
        <v>91.848022485444687</v>
      </c>
      <c r="P69" s="152"/>
      <c r="Q69" s="59">
        <v>3555.9399999999996</v>
      </c>
      <c r="R69" s="191">
        <f t="shared" si="7"/>
        <v>178.47520578197148</v>
      </c>
      <c r="S69" s="152"/>
      <c r="T69" s="49">
        <v>5.6142690084044634E-2</v>
      </c>
      <c r="U69" s="49">
        <v>0</v>
      </c>
      <c r="V69" s="49">
        <v>1.6912753144843112E-2</v>
      </c>
      <c r="W69" s="49">
        <v>0.78980098143149102</v>
      </c>
      <c r="X69" s="49">
        <v>0.10880446780839136</v>
      </c>
      <c r="Y69" s="49">
        <v>2.8339107531229851E-2</v>
      </c>
      <c r="Z69" s="177">
        <f t="shared" si="8"/>
        <v>0.33977110688610301</v>
      </c>
      <c r="AA69" s="49">
        <v>0</v>
      </c>
      <c r="AB69" s="49">
        <v>3.6474181229154603E-3</v>
      </c>
      <c r="AC69" s="49">
        <v>0.99635258187708464</v>
      </c>
      <c r="AD69" s="192">
        <f t="shared" si="9"/>
        <v>0.66022889311389688</v>
      </c>
    </row>
    <row r="70" spans="1:30" s="19" customFormat="1" ht="20.100000000000001" customHeight="1" x14ac:dyDescent="0.3">
      <c r="A70" s="12"/>
      <c r="B70" s="44">
        <v>179</v>
      </c>
      <c r="C70" s="58">
        <v>3</v>
      </c>
      <c r="D70" s="43" t="s">
        <v>32</v>
      </c>
      <c r="E70" s="190">
        <v>26744</v>
      </c>
      <c r="F70" s="190">
        <v>13397</v>
      </c>
      <c r="G70" s="190">
        <v>0</v>
      </c>
      <c r="H70" s="190">
        <v>98314</v>
      </c>
      <c r="I70" s="190">
        <v>98314</v>
      </c>
      <c r="J70" s="152"/>
      <c r="K70" s="59">
        <v>47879.75</v>
      </c>
      <c r="L70" s="191">
        <f t="shared" si="5"/>
        <v>487.00846268079823</v>
      </c>
      <c r="M70" s="152"/>
      <c r="N70" s="59">
        <v>16189.5</v>
      </c>
      <c r="O70" s="191">
        <f t="shared" si="6"/>
        <v>164.67135911467341</v>
      </c>
      <c r="P70" s="152"/>
      <c r="Q70" s="59">
        <v>31690.25</v>
      </c>
      <c r="R70" s="191">
        <f t="shared" si="7"/>
        <v>322.33710356612488</v>
      </c>
      <c r="S70" s="152"/>
      <c r="T70" s="49">
        <v>3.346057629945335E-2</v>
      </c>
      <c r="U70" s="49">
        <v>0</v>
      </c>
      <c r="V70" s="49">
        <v>0.11120355786157694</v>
      </c>
      <c r="W70" s="49">
        <v>0.56439976527996538</v>
      </c>
      <c r="X70" s="49">
        <v>0.28379011087433215</v>
      </c>
      <c r="Y70" s="49">
        <v>7.1459896846721637E-3</v>
      </c>
      <c r="Z70" s="177">
        <f t="shared" si="8"/>
        <v>0.3381283319148492</v>
      </c>
      <c r="AA70" s="49">
        <v>0</v>
      </c>
      <c r="AB70" s="49">
        <v>9.6401890171267195E-4</v>
      </c>
      <c r="AC70" s="49">
        <v>0.9990359810982874</v>
      </c>
      <c r="AD70" s="192">
        <f t="shared" si="9"/>
        <v>0.66187166808515085</v>
      </c>
    </row>
    <row r="71" spans="1:30" s="19" customFormat="1" ht="20.100000000000001" customHeight="1" x14ac:dyDescent="0.3">
      <c r="A71" s="12"/>
      <c r="B71" s="44">
        <v>556</v>
      </c>
      <c r="C71" s="58">
        <v>7</v>
      </c>
      <c r="D71" s="43" t="s">
        <v>65</v>
      </c>
      <c r="E71" s="190">
        <v>3176</v>
      </c>
      <c r="F71" s="190">
        <v>30</v>
      </c>
      <c r="G71" s="190">
        <v>222</v>
      </c>
      <c r="H71" s="190">
        <v>7426</v>
      </c>
      <c r="I71" s="190">
        <v>7519</v>
      </c>
      <c r="J71" s="152"/>
      <c r="K71" s="59">
        <v>3490.16</v>
      </c>
      <c r="L71" s="191">
        <f t="shared" si="5"/>
        <v>464.17874717382631</v>
      </c>
      <c r="M71" s="152"/>
      <c r="N71" s="59">
        <v>1179.68</v>
      </c>
      <c r="O71" s="191">
        <f t="shared" si="6"/>
        <v>156.89320388349515</v>
      </c>
      <c r="P71" s="152"/>
      <c r="Q71" s="59">
        <v>2310.48</v>
      </c>
      <c r="R71" s="191">
        <f t="shared" si="7"/>
        <v>307.28554329033113</v>
      </c>
      <c r="S71" s="152"/>
      <c r="T71" s="49">
        <v>3.4687372846873725E-2</v>
      </c>
      <c r="U71" s="49">
        <v>0</v>
      </c>
      <c r="V71" s="49">
        <v>6.4941340024413402E-2</v>
      </c>
      <c r="W71" s="49">
        <v>0.50335684253356838</v>
      </c>
      <c r="X71" s="49">
        <v>0.39701444459514446</v>
      </c>
      <c r="Y71" s="49">
        <v>0</v>
      </c>
      <c r="Z71" s="177">
        <f t="shared" si="8"/>
        <v>0.33800169619730902</v>
      </c>
      <c r="AA71" s="49">
        <v>0</v>
      </c>
      <c r="AB71" s="49">
        <v>0</v>
      </c>
      <c r="AC71" s="49">
        <v>1</v>
      </c>
      <c r="AD71" s="192">
        <f t="shared" si="9"/>
        <v>0.66199830380269098</v>
      </c>
    </row>
    <row r="72" spans="1:30" s="19" customFormat="1" ht="20.100000000000001" customHeight="1" x14ac:dyDescent="0.3">
      <c r="A72" s="12"/>
      <c r="B72" s="44">
        <v>552</v>
      </c>
      <c r="C72" s="58">
        <v>9</v>
      </c>
      <c r="D72" s="43" t="s">
        <v>58</v>
      </c>
      <c r="E72" s="190">
        <v>1661</v>
      </c>
      <c r="F72" s="190">
        <v>28</v>
      </c>
      <c r="G72" s="190">
        <v>626</v>
      </c>
      <c r="H72" s="190">
        <v>2420</v>
      </c>
      <c r="I72" s="190">
        <v>2681</v>
      </c>
      <c r="J72" s="152"/>
      <c r="K72" s="59">
        <v>754.11</v>
      </c>
      <c r="L72" s="191">
        <f t="shared" ref="L72:L103" si="10">K72*1000/I72</f>
        <v>281.2793733681462</v>
      </c>
      <c r="M72" s="152"/>
      <c r="N72" s="59">
        <v>253.13</v>
      </c>
      <c r="O72" s="191">
        <f t="shared" ref="O72:O103" si="11">N72*1000/I72</f>
        <v>94.416262588586349</v>
      </c>
      <c r="P72" s="152"/>
      <c r="Q72" s="59">
        <v>500.98</v>
      </c>
      <c r="R72" s="191">
        <f t="shared" ref="R72:R103" si="12">Q72*1000/I72</f>
        <v>186.86311077955986</v>
      </c>
      <c r="S72" s="152"/>
      <c r="T72" s="49">
        <v>5.2660688183937106E-2</v>
      </c>
      <c r="U72" s="49">
        <v>1.9752696243037176E-3</v>
      </c>
      <c r="V72" s="49">
        <v>5.2147118081618142E-2</v>
      </c>
      <c r="W72" s="49">
        <v>0.78951526883419587</v>
      </c>
      <c r="X72" s="49">
        <v>7.7391063880219657E-2</v>
      </c>
      <c r="Y72" s="49">
        <v>2.6310591395725516E-2</v>
      </c>
      <c r="Z72" s="177">
        <f t="shared" ref="Z72:Z103" si="13">N72/K72</f>
        <v>0.33566721035392716</v>
      </c>
      <c r="AA72" s="49">
        <v>0</v>
      </c>
      <c r="AB72" s="49">
        <v>9.7808295740348908E-4</v>
      </c>
      <c r="AC72" s="49">
        <v>0.99902191704259646</v>
      </c>
      <c r="AD72" s="192">
        <f t="shared" ref="AD72:AD103" si="14">Q72/K72</f>
        <v>0.6643327896460729</v>
      </c>
    </row>
    <row r="73" spans="1:30" s="19" customFormat="1" ht="20.100000000000001" customHeight="1" x14ac:dyDescent="0.3">
      <c r="A73" s="12"/>
      <c r="B73" s="44">
        <v>287</v>
      </c>
      <c r="C73" s="58">
        <v>7</v>
      </c>
      <c r="D73" s="43" t="s">
        <v>66</v>
      </c>
      <c r="E73" s="190">
        <v>1170</v>
      </c>
      <c r="F73" s="190">
        <v>127</v>
      </c>
      <c r="G73" s="190">
        <v>0</v>
      </c>
      <c r="H73" s="190">
        <v>2950</v>
      </c>
      <c r="I73" s="190">
        <v>2950</v>
      </c>
      <c r="J73" s="152"/>
      <c r="K73" s="59">
        <v>1714.6417007715806</v>
      </c>
      <c r="L73" s="191">
        <f t="shared" si="10"/>
        <v>581.234474837824</v>
      </c>
      <c r="M73" s="152"/>
      <c r="N73" s="59">
        <v>562.41194565584362</v>
      </c>
      <c r="O73" s="191">
        <f t="shared" si="11"/>
        <v>190.64811717147239</v>
      </c>
      <c r="P73" s="152">
        <v>5</v>
      </c>
      <c r="Q73" s="59">
        <v>1152.2297551157371</v>
      </c>
      <c r="R73" s="191">
        <f t="shared" si="12"/>
        <v>390.5863576663516</v>
      </c>
      <c r="S73" s="152"/>
      <c r="T73" s="49">
        <v>2.8893411894106269E-2</v>
      </c>
      <c r="U73" s="49">
        <v>0</v>
      </c>
      <c r="V73" s="49">
        <v>5.8746974091155139E-2</v>
      </c>
      <c r="W73" s="49">
        <v>0.49296605831636692</v>
      </c>
      <c r="X73" s="49">
        <v>0.41939355569837167</v>
      </c>
      <c r="Y73" s="49">
        <v>0</v>
      </c>
      <c r="Z73" s="177">
        <f t="shared" si="13"/>
        <v>0.32800552173830888</v>
      </c>
      <c r="AA73" s="49">
        <v>0</v>
      </c>
      <c r="AB73" s="49">
        <v>0</v>
      </c>
      <c r="AC73" s="49">
        <v>1</v>
      </c>
      <c r="AD73" s="192">
        <f t="shared" si="14"/>
        <v>0.67199447826169123</v>
      </c>
    </row>
    <row r="74" spans="1:30" s="19" customFormat="1" ht="20.100000000000001" customHeight="1" x14ac:dyDescent="0.3">
      <c r="A74" s="12"/>
      <c r="B74" s="44">
        <v>736</v>
      </c>
      <c r="C74" s="58">
        <v>7</v>
      </c>
      <c r="D74" s="43" t="s">
        <v>61</v>
      </c>
      <c r="E74" s="190">
        <v>1387</v>
      </c>
      <c r="F74" s="190">
        <v>23</v>
      </c>
      <c r="G74" s="190">
        <v>0</v>
      </c>
      <c r="H74" s="190">
        <v>2961</v>
      </c>
      <c r="I74" s="190">
        <v>2961</v>
      </c>
      <c r="J74" s="152"/>
      <c r="K74" s="59">
        <v>917</v>
      </c>
      <c r="L74" s="191">
        <f t="shared" si="10"/>
        <v>309.69267139479905</v>
      </c>
      <c r="M74" s="152"/>
      <c r="N74" s="59">
        <v>298.07</v>
      </c>
      <c r="O74" s="191">
        <f t="shared" si="11"/>
        <v>100.66531577169874</v>
      </c>
      <c r="P74" s="152"/>
      <c r="Q74" s="59">
        <v>618.92999999999995</v>
      </c>
      <c r="R74" s="191">
        <f t="shared" si="12"/>
        <v>209.02735562310031</v>
      </c>
      <c r="S74" s="152"/>
      <c r="T74" s="49">
        <v>5.4752239406850742E-2</v>
      </c>
      <c r="U74" s="49">
        <v>0</v>
      </c>
      <c r="V74" s="49">
        <v>6.5756365954306034E-3</v>
      </c>
      <c r="W74" s="49">
        <v>0.7658268192035429</v>
      </c>
      <c r="X74" s="49">
        <v>0.12446740698493643</v>
      </c>
      <c r="Y74" s="49">
        <v>4.8377897809239442E-2</v>
      </c>
      <c r="Z74" s="177">
        <f t="shared" si="13"/>
        <v>0.32504907306434022</v>
      </c>
      <c r="AA74" s="49">
        <v>0</v>
      </c>
      <c r="AB74" s="49">
        <v>0</v>
      </c>
      <c r="AC74" s="49">
        <v>1</v>
      </c>
      <c r="AD74" s="192">
        <f t="shared" si="14"/>
        <v>0.67495092693565972</v>
      </c>
    </row>
    <row r="75" spans="1:30" s="19" customFormat="1" ht="20.100000000000001" customHeight="1" x14ac:dyDescent="0.3">
      <c r="A75" s="12"/>
      <c r="B75" s="44">
        <v>531</v>
      </c>
      <c r="C75" s="58">
        <v>7</v>
      </c>
      <c r="D75" s="43" t="s">
        <v>31</v>
      </c>
      <c r="E75" s="190">
        <v>12707</v>
      </c>
      <c r="F75" s="190">
        <v>550</v>
      </c>
      <c r="G75" s="190">
        <v>0</v>
      </c>
      <c r="H75" s="190">
        <v>30781</v>
      </c>
      <c r="I75" s="190">
        <v>30781</v>
      </c>
      <c r="J75" s="152"/>
      <c r="K75" s="59">
        <v>15389.614923581586</v>
      </c>
      <c r="L75" s="191">
        <f t="shared" si="10"/>
        <v>499.9712460148009</v>
      </c>
      <c r="M75" s="152"/>
      <c r="N75" s="59">
        <v>4974.6119388652687</v>
      </c>
      <c r="O75" s="191">
        <f t="shared" si="11"/>
        <v>161.61307101345858</v>
      </c>
      <c r="P75" s="152">
        <v>6</v>
      </c>
      <c r="Q75" s="59">
        <v>10415.002984716317</v>
      </c>
      <c r="R75" s="191">
        <f t="shared" si="12"/>
        <v>338.35817500134226</v>
      </c>
      <c r="S75" s="152"/>
      <c r="T75" s="49">
        <v>3.409311160031641E-2</v>
      </c>
      <c r="U75" s="49">
        <v>0</v>
      </c>
      <c r="V75" s="49">
        <v>1.9905070227967753E-2</v>
      </c>
      <c r="W75" s="49">
        <v>0.79407237939575381</v>
      </c>
      <c r="X75" s="49">
        <v>0.14613803225942232</v>
      </c>
      <c r="Y75" s="49">
        <v>5.7914065165395974E-3</v>
      </c>
      <c r="Z75" s="177">
        <f t="shared" si="13"/>
        <v>0.32324473117534896</v>
      </c>
      <c r="AA75" s="49">
        <v>0</v>
      </c>
      <c r="AB75" s="49">
        <v>6.6826673119667627E-4</v>
      </c>
      <c r="AC75" s="49">
        <v>0.99933173326880342</v>
      </c>
      <c r="AD75" s="192">
        <f t="shared" si="14"/>
        <v>0.67675526882465098</v>
      </c>
    </row>
    <row r="76" spans="1:30" s="19" customFormat="1" ht="20.100000000000001" customHeight="1" x14ac:dyDescent="0.3">
      <c r="A76" s="12"/>
      <c r="B76" s="44">
        <v>413</v>
      </c>
      <c r="C76" s="58">
        <v>8</v>
      </c>
      <c r="D76" s="43" t="s">
        <v>64</v>
      </c>
      <c r="E76" s="190">
        <v>1626</v>
      </c>
      <c r="F76" s="190">
        <v>0</v>
      </c>
      <c r="G76" s="190">
        <v>1076</v>
      </c>
      <c r="H76" s="190">
        <v>1091</v>
      </c>
      <c r="I76" s="190">
        <v>1539</v>
      </c>
      <c r="J76" s="152"/>
      <c r="K76" s="59">
        <v>788.19570011391693</v>
      </c>
      <c r="L76" s="191">
        <f t="shared" si="10"/>
        <v>512.1479532903943</v>
      </c>
      <c r="M76" s="152"/>
      <c r="N76" s="59">
        <v>252.27456009113354</v>
      </c>
      <c r="O76" s="191">
        <f t="shared" si="11"/>
        <v>163.9210916771498</v>
      </c>
      <c r="P76" s="152">
        <v>6</v>
      </c>
      <c r="Q76" s="59">
        <v>535.92114002278333</v>
      </c>
      <c r="R76" s="191">
        <f t="shared" si="12"/>
        <v>348.22686161324452</v>
      </c>
      <c r="S76" s="152"/>
      <c r="T76" s="49">
        <v>2.3823250342122893E-2</v>
      </c>
      <c r="U76" s="49">
        <v>0</v>
      </c>
      <c r="V76" s="49">
        <v>0.11891805495236055</v>
      </c>
      <c r="W76" s="49">
        <v>0.68542210529935554</v>
      </c>
      <c r="X76" s="49">
        <v>0.17183658940616098</v>
      </c>
      <c r="Y76" s="49">
        <v>0</v>
      </c>
      <c r="Z76" s="177">
        <f t="shared" si="13"/>
        <v>0.32006589233444516</v>
      </c>
      <c r="AA76" s="49">
        <v>0</v>
      </c>
      <c r="AB76" s="49">
        <v>0</v>
      </c>
      <c r="AC76" s="49">
        <v>1</v>
      </c>
      <c r="AD76" s="192">
        <f t="shared" si="14"/>
        <v>0.67993410766555484</v>
      </c>
    </row>
    <row r="77" spans="1:30" s="19" customFormat="1" ht="20.100000000000001" customHeight="1" x14ac:dyDescent="0.3">
      <c r="A77" s="12"/>
      <c r="B77" s="44">
        <v>967</v>
      </c>
      <c r="C77" s="58">
        <v>7</v>
      </c>
      <c r="D77" s="43" t="s">
        <v>135</v>
      </c>
      <c r="E77" s="190">
        <v>1078</v>
      </c>
      <c r="F77" s="190">
        <v>43</v>
      </c>
      <c r="G77" s="190">
        <v>16</v>
      </c>
      <c r="H77" s="190">
        <v>2178</v>
      </c>
      <c r="I77" s="190">
        <v>2185</v>
      </c>
      <c r="J77" s="152"/>
      <c r="K77" s="59">
        <v>793.85</v>
      </c>
      <c r="L77" s="191">
        <f t="shared" si="10"/>
        <v>363.31807780320366</v>
      </c>
      <c r="M77" s="152"/>
      <c r="N77" s="59">
        <v>253.33</v>
      </c>
      <c r="O77" s="191">
        <f t="shared" si="11"/>
        <v>115.94050343249428</v>
      </c>
      <c r="P77" s="152"/>
      <c r="Q77" s="59">
        <v>540.5200000000001</v>
      </c>
      <c r="R77" s="191">
        <f t="shared" si="12"/>
        <v>247.37757437070943</v>
      </c>
      <c r="S77" s="152"/>
      <c r="T77" s="49">
        <v>4.7369044329530652E-2</v>
      </c>
      <c r="U77" s="49">
        <v>0</v>
      </c>
      <c r="V77" s="49">
        <v>0</v>
      </c>
      <c r="W77" s="49">
        <v>0.9526309556704694</v>
      </c>
      <c r="X77" s="49">
        <v>0</v>
      </c>
      <c r="Y77" s="49">
        <v>0</v>
      </c>
      <c r="Z77" s="177">
        <f t="shared" si="13"/>
        <v>0.31911570195880834</v>
      </c>
      <c r="AA77" s="49">
        <v>0</v>
      </c>
      <c r="AB77" s="49">
        <v>9.6018648708650917E-3</v>
      </c>
      <c r="AC77" s="49">
        <v>0.99039813512913477</v>
      </c>
      <c r="AD77" s="192">
        <f t="shared" si="14"/>
        <v>0.68088429804119177</v>
      </c>
    </row>
    <row r="78" spans="1:30" s="19" customFormat="1" ht="20.100000000000001" customHeight="1" x14ac:dyDescent="0.3">
      <c r="A78" s="12"/>
      <c r="B78" s="44">
        <v>143</v>
      </c>
      <c r="C78" s="58">
        <v>4</v>
      </c>
      <c r="D78" s="43" t="s">
        <v>70</v>
      </c>
      <c r="E78" s="190">
        <v>17161</v>
      </c>
      <c r="F78" s="190">
        <v>5456</v>
      </c>
      <c r="G78" s="190">
        <v>169</v>
      </c>
      <c r="H78" s="190">
        <v>51553</v>
      </c>
      <c r="I78" s="190">
        <v>51623</v>
      </c>
      <c r="J78" s="152"/>
      <c r="K78" s="59">
        <v>20143.05</v>
      </c>
      <c r="L78" s="191">
        <f t="shared" si="10"/>
        <v>390.19526180191002</v>
      </c>
      <c r="M78" s="152"/>
      <c r="N78" s="59">
        <v>6391.93</v>
      </c>
      <c r="O78" s="191">
        <f t="shared" si="11"/>
        <v>123.81942157565426</v>
      </c>
      <c r="P78" s="152"/>
      <c r="Q78" s="59">
        <v>13751.119999999999</v>
      </c>
      <c r="R78" s="191">
        <f t="shared" si="12"/>
        <v>266.37584022625572</v>
      </c>
      <c r="S78" s="152"/>
      <c r="T78" s="49">
        <v>4.4440411581478517E-2</v>
      </c>
      <c r="U78" s="49">
        <v>2.3467090534470807E-2</v>
      </c>
      <c r="V78" s="49">
        <v>0.13038628395492441</v>
      </c>
      <c r="W78" s="49">
        <v>0.66840531732982045</v>
      </c>
      <c r="X78" s="49">
        <v>0.10119791674814962</v>
      </c>
      <c r="Y78" s="49">
        <v>3.2102979851156066E-2</v>
      </c>
      <c r="Z78" s="177">
        <f t="shared" si="13"/>
        <v>0.31732681992051853</v>
      </c>
      <c r="AA78" s="49">
        <v>0</v>
      </c>
      <c r="AB78" s="49">
        <v>1.6580467627364173E-3</v>
      </c>
      <c r="AC78" s="49">
        <v>0.9983419532372636</v>
      </c>
      <c r="AD78" s="192">
        <f t="shared" si="14"/>
        <v>0.68267318007948152</v>
      </c>
    </row>
    <row r="79" spans="1:30" s="19" customFormat="1" ht="20.100000000000001" customHeight="1" x14ac:dyDescent="0.3">
      <c r="A79" s="12"/>
      <c r="B79" s="44">
        <v>709</v>
      </c>
      <c r="C79" s="58">
        <v>8</v>
      </c>
      <c r="D79" s="43" t="s">
        <v>152</v>
      </c>
      <c r="E79" s="190">
        <v>730</v>
      </c>
      <c r="F79" s="190">
        <v>0</v>
      </c>
      <c r="G79" s="190">
        <v>0</v>
      </c>
      <c r="H79" s="190">
        <v>1013</v>
      </c>
      <c r="I79" s="190">
        <v>1013</v>
      </c>
      <c r="J79" s="152"/>
      <c r="K79" s="59">
        <v>407.42</v>
      </c>
      <c r="L79" s="191">
        <f t="shared" si="10"/>
        <v>402.1915103652517</v>
      </c>
      <c r="M79" s="152"/>
      <c r="N79" s="59">
        <v>127.75</v>
      </c>
      <c r="O79" s="191">
        <f t="shared" si="11"/>
        <v>126.11056268509378</v>
      </c>
      <c r="P79" s="152"/>
      <c r="Q79" s="59">
        <v>279.67</v>
      </c>
      <c r="R79" s="191">
        <f t="shared" si="12"/>
        <v>276.08094768015792</v>
      </c>
      <c r="S79" s="152">
        <v>2</v>
      </c>
      <c r="T79" s="49">
        <v>4.3679060665362035E-2</v>
      </c>
      <c r="U79" s="49">
        <v>0</v>
      </c>
      <c r="V79" s="49">
        <v>0</v>
      </c>
      <c r="W79" s="49">
        <v>0.69017612524461835</v>
      </c>
      <c r="X79" s="49">
        <v>0.26614481409001955</v>
      </c>
      <c r="Y79" s="49">
        <v>0</v>
      </c>
      <c r="Z79" s="177">
        <f t="shared" si="13"/>
        <v>0.31355849001030878</v>
      </c>
      <c r="AA79" s="49">
        <v>0</v>
      </c>
      <c r="AB79" s="49">
        <v>7.1512854435584793E-3</v>
      </c>
      <c r="AC79" s="49">
        <v>0.99284871455644153</v>
      </c>
      <c r="AD79" s="192">
        <f t="shared" si="14"/>
        <v>0.68644150998969122</v>
      </c>
    </row>
    <row r="80" spans="1:30" s="19" customFormat="1" ht="20.100000000000001" customHeight="1" x14ac:dyDescent="0.3">
      <c r="A80" s="12"/>
      <c r="B80" s="44">
        <v>545</v>
      </c>
      <c r="C80" s="58">
        <v>8</v>
      </c>
      <c r="D80" s="43" t="s">
        <v>48</v>
      </c>
      <c r="E80" s="190">
        <v>214</v>
      </c>
      <c r="F80" s="190">
        <v>0</v>
      </c>
      <c r="G80" s="190">
        <v>3</v>
      </c>
      <c r="H80" s="190">
        <v>410</v>
      </c>
      <c r="I80" s="190">
        <v>411</v>
      </c>
      <c r="J80" s="152"/>
      <c r="K80" s="59">
        <v>98.51</v>
      </c>
      <c r="L80" s="191">
        <f t="shared" si="10"/>
        <v>239.68369829683698</v>
      </c>
      <c r="M80" s="152"/>
      <c r="N80" s="59">
        <v>30.73</v>
      </c>
      <c r="O80" s="191">
        <f t="shared" si="11"/>
        <v>74.768856447688563</v>
      </c>
      <c r="P80" s="152"/>
      <c r="Q80" s="59">
        <v>67.78</v>
      </c>
      <c r="R80" s="191">
        <f t="shared" si="12"/>
        <v>164.91484184914842</v>
      </c>
      <c r="S80" s="152"/>
      <c r="T80" s="49">
        <v>7.3543768304588336E-2</v>
      </c>
      <c r="U80" s="49">
        <v>0</v>
      </c>
      <c r="V80" s="49">
        <v>0</v>
      </c>
      <c r="W80" s="49">
        <v>0.92645623169541158</v>
      </c>
      <c r="X80" s="49">
        <v>0</v>
      </c>
      <c r="Y80" s="49">
        <v>0</v>
      </c>
      <c r="Z80" s="177">
        <f t="shared" si="13"/>
        <v>0.31194802558115925</v>
      </c>
      <c r="AA80" s="49">
        <v>0</v>
      </c>
      <c r="AB80" s="49">
        <v>0</v>
      </c>
      <c r="AC80" s="49">
        <v>1</v>
      </c>
      <c r="AD80" s="192">
        <f t="shared" si="14"/>
        <v>0.68805197441884069</v>
      </c>
    </row>
    <row r="81" spans="1:30" s="19" customFormat="1" ht="20.100000000000001" customHeight="1" x14ac:dyDescent="0.3">
      <c r="A81" s="12"/>
      <c r="B81" s="44">
        <v>786</v>
      </c>
      <c r="C81" s="58">
        <v>7</v>
      </c>
      <c r="D81" s="43" t="s">
        <v>165</v>
      </c>
      <c r="E81" s="190">
        <v>18400</v>
      </c>
      <c r="F81" s="190">
        <v>1332</v>
      </c>
      <c r="G81" s="190">
        <v>2092</v>
      </c>
      <c r="H81" s="190">
        <v>45608</v>
      </c>
      <c r="I81" s="190">
        <v>46480</v>
      </c>
      <c r="J81" s="152"/>
      <c r="K81" s="59">
        <v>18653.48</v>
      </c>
      <c r="L81" s="191">
        <f t="shared" si="10"/>
        <v>401.32271944922547</v>
      </c>
      <c r="M81" s="152"/>
      <c r="N81" s="59">
        <v>5753.45</v>
      </c>
      <c r="O81" s="191">
        <f t="shared" si="11"/>
        <v>123.78334767641996</v>
      </c>
      <c r="P81" s="152"/>
      <c r="Q81" s="59">
        <v>12900.03</v>
      </c>
      <c r="R81" s="191">
        <f t="shared" si="12"/>
        <v>277.53937177280551</v>
      </c>
      <c r="S81" s="152"/>
      <c r="T81" s="49">
        <v>4.3678140941522045E-2</v>
      </c>
      <c r="U81" s="49">
        <v>0</v>
      </c>
      <c r="V81" s="49">
        <v>0.13453666930276617</v>
      </c>
      <c r="W81" s="49">
        <v>0.70187105128227412</v>
      </c>
      <c r="X81" s="49">
        <v>0.1084636174816849</v>
      </c>
      <c r="Y81" s="49">
        <v>1.1450520991752774E-2</v>
      </c>
      <c r="Z81" s="177">
        <f t="shared" si="13"/>
        <v>0.30843842543053629</v>
      </c>
      <c r="AA81" s="49">
        <v>0</v>
      </c>
      <c r="AB81" s="49">
        <v>2.3875913466867905E-4</v>
      </c>
      <c r="AC81" s="49">
        <v>0.99976124086533136</v>
      </c>
      <c r="AD81" s="192">
        <f t="shared" si="14"/>
        <v>0.69156157456946377</v>
      </c>
    </row>
    <row r="82" spans="1:30" s="19" customFormat="1" ht="20.100000000000001" customHeight="1" x14ac:dyDescent="0.3">
      <c r="A82" s="12"/>
      <c r="B82" s="44">
        <v>55</v>
      </c>
      <c r="C82" s="58">
        <v>3</v>
      </c>
      <c r="D82" s="43" t="s">
        <v>86</v>
      </c>
      <c r="E82" s="190">
        <v>26137</v>
      </c>
      <c r="F82" s="190">
        <v>8348</v>
      </c>
      <c r="G82" s="190">
        <v>109</v>
      </c>
      <c r="H82" s="190">
        <v>73368</v>
      </c>
      <c r="I82" s="190">
        <v>73413</v>
      </c>
      <c r="J82" s="152"/>
      <c r="K82" s="59">
        <v>32047.47</v>
      </c>
      <c r="L82" s="191">
        <f t="shared" si="10"/>
        <v>436.53671693024398</v>
      </c>
      <c r="M82" s="152"/>
      <c r="N82" s="59">
        <v>9749</v>
      </c>
      <c r="O82" s="191">
        <f t="shared" si="11"/>
        <v>132.7966436462207</v>
      </c>
      <c r="P82" s="152"/>
      <c r="Q82" s="59">
        <v>22298.47</v>
      </c>
      <c r="R82" s="191">
        <f t="shared" si="12"/>
        <v>303.74007328402325</v>
      </c>
      <c r="S82" s="152"/>
      <c r="T82" s="49">
        <v>4.1466817109447121E-2</v>
      </c>
      <c r="U82" s="49">
        <v>1.4139911785824187E-2</v>
      </c>
      <c r="V82" s="49">
        <v>0.12766745307210997</v>
      </c>
      <c r="W82" s="49">
        <v>0.73716996615037444</v>
      </c>
      <c r="X82" s="49">
        <v>6.749205046671454E-2</v>
      </c>
      <c r="Y82" s="49">
        <v>1.2063801415529797E-2</v>
      </c>
      <c r="Z82" s="177">
        <f t="shared" si="13"/>
        <v>0.30420498092361115</v>
      </c>
      <c r="AA82" s="49">
        <v>0</v>
      </c>
      <c r="AB82" s="49">
        <v>2.3234777991494484E-3</v>
      </c>
      <c r="AC82" s="49">
        <v>0.99767652220085046</v>
      </c>
      <c r="AD82" s="192">
        <f t="shared" si="14"/>
        <v>0.69579501907638885</v>
      </c>
    </row>
    <row r="83" spans="1:30" s="19" customFormat="1" ht="20.100000000000001" customHeight="1" x14ac:dyDescent="0.3">
      <c r="A83" s="12"/>
      <c r="B83" s="44">
        <v>757</v>
      </c>
      <c r="C83" s="58">
        <v>7</v>
      </c>
      <c r="D83" s="43" t="s">
        <v>42</v>
      </c>
      <c r="E83" s="190">
        <v>3489</v>
      </c>
      <c r="F83" s="190">
        <v>194</v>
      </c>
      <c r="G83" s="190">
        <v>510</v>
      </c>
      <c r="H83" s="190">
        <v>7773</v>
      </c>
      <c r="I83" s="190">
        <v>7986</v>
      </c>
      <c r="J83" s="152"/>
      <c r="K83" s="59">
        <v>3433.83</v>
      </c>
      <c r="L83" s="191">
        <f t="shared" si="10"/>
        <v>429.98121712997744</v>
      </c>
      <c r="M83" s="152"/>
      <c r="N83" s="59">
        <v>1033.4100000000001</v>
      </c>
      <c r="O83" s="191">
        <f t="shared" si="11"/>
        <v>129.40270473328326</v>
      </c>
      <c r="P83" s="152"/>
      <c r="Q83" s="59">
        <v>2400.42</v>
      </c>
      <c r="R83" s="191">
        <f t="shared" si="12"/>
        <v>300.57851239669424</v>
      </c>
      <c r="S83" s="152"/>
      <c r="T83" s="49">
        <v>4.144531212200385E-2</v>
      </c>
      <c r="U83" s="49">
        <v>2.903010421807414E-2</v>
      </c>
      <c r="V83" s="49">
        <v>0.28537560116507488</v>
      </c>
      <c r="W83" s="49">
        <v>0.6037874609303181</v>
      </c>
      <c r="X83" s="49">
        <v>2.672704928344026E-2</v>
      </c>
      <c r="Y83" s="49">
        <v>1.3634472281088821E-2</v>
      </c>
      <c r="Z83" s="177">
        <f t="shared" si="13"/>
        <v>0.30094966844602095</v>
      </c>
      <c r="AA83" s="49">
        <v>0</v>
      </c>
      <c r="AB83" s="49">
        <v>8.7901283941976816E-4</v>
      </c>
      <c r="AC83" s="49">
        <v>0.99912098716058018</v>
      </c>
      <c r="AD83" s="192">
        <f t="shared" si="14"/>
        <v>0.69905033155397911</v>
      </c>
    </row>
    <row r="84" spans="1:30" s="19" customFormat="1" ht="20.100000000000001" customHeight="1" x14ac:dyDescent="0.3">
      <c r="A84" s="12"/>
      <c r="B84" s="44">
        <v>866</v>
      </c>
      <c r="C84" s="58">
        <v>8</v>
      </c>
      <c r="D84" s="43" t="s">
        <v>156</v>
      </c>
      <c r="E84" s="190">
        <v>1306</v>
      </c>
      <c r="F84" s="190">
        <v>0</v>
      </c>
      <c r="G84" s="190">
        <v>505</v>
      </c>
      <c r="H84" s="190">
        <v>1707</v>
      </c>
      <c r="I84" s="190">
        <v>1917</v>
      </c>
      <c r="J84" s="152"/>
      <c r="K84" s="59">
        <v>560.05999999999995</v>
      </c>
      <c r="L84" s="191">
        <f t="shared" si="10"/>
        <v>292.15440792905582</v>
      </c>
      <c r="M84" s="152"/>
      <c r="N84" s="59">
        <v>164.65</v>
      </c>
      <c r="O84" s="191">
        <f t="shared" si="11"/>
        <v>85.889410537297863</v>
      </c>
      <c r="P84" s="152"/>
      <c r="Q84" s="59">
        <v>395.41</v>
      </c>
      <c r="R84" s="191">
        <f t="shared" si="12"/>
        <v>206.26499739175796</v>
      </c>
      <c r="S84" s="152"/>
      <c r="T84" s="49">
        <v>5.7151533556027936E-2</v>
      </c>
      <c r="U84" s="49">
        <v>0</v>
      </c>
      <c r="V84" s="49">
        <v>0</v>
      </c>
      <c r="W84" s="49">
        <v>0.94284846644397213</v>
      </c>
      <c r="X84" s="49">
        <v>0</v>
      </c>
      <c r="Y84" s="49">
        <v>0</v>
      </c>
      <c r="Z84" s="177">
        <f t="shared" si="13"/>
        <v>0.29398635860443528</v>
      </c>
      <c r="AA84" s="49">
        <v>0</v>
      </c>
      <c r="AB84" s="49">
        <v>0</v>
      </c>
      <c r="AC84" s="49">
        <v>1</v>
      </c>
      <c r="AD84" s="192">
        <f t="shared" si="14"/>
        <v>0.70601364139556488</v>
      </c>
    </row>
    <row r="85" spans="1:30" s="19" customFormat="1" ht="20.100000000000001" customHeight="1" x14ac:dyDescent="0.3">
      <c r="A85" s="12"/>
      <c r="B85" s="44">
        <v>696</v>
      </c>
      <c r="C85" s="58">
        <v>5</v>
      </c>
      <c r="D85" s="43" t="s">
        <v>150</v>
      </c>
      <c r="E85" s="190">
        <v>2257</v>
      </c>
      <c r="F85" s="190">
        <v>164</v>
      </c>
      <c r="G85" s="190">
        <v>0</v>
      </c>
      <c r="H85" s="190">
        <v>5742</v>
      </c>
      <c r="I85" s="190">
        <v>5742</v>
      </c>
      <c r="J85" s="152"/>
      <c r="K85" s="59">
        <v>2166.67</v>
      </c>
      <c r="L85" s="191">
        <f t="shared" si="10"/>
        <v>377.33716475095787</v>
      </c>
      <c r="M85" s="152"/>
      <c r="N85" s="59">
        <v>621.12</v>
      </c>
      <c r="O85" s="191">
        <f t="shared" si="11"/>
        <v>108.17136886102404</v>
      </c>
      <c r="P85" s="152"/>
      <c r="Q85" s="59">
        <v>1545.55</v>
      </c>
      <c r="R85" s="191">
        <f t="shared" si="12"/>
        <v>269.1657958899338</v>
      </c>
      <c r="S85" s="152"/>
      <c r="T85" s="49">
        <v>5.094023699124163E-2</v>
      </c>
      <c r="U85" s="49">
        <v>0</v>
      </c>
      <c r="V85" s="49">
        <v>4.5289155074703762E-2</v>
      </c>
      <c r="W85" s="49">
        <v>0.62290700669757848</v>
      </c>
      <c r="X85" s="49">
        <v>0.28086360123647602</v>
      </c>
      <c r="Y85" s="49">
        <v>0</v>
      </c>
      <c r="Z85" s="177">
        <f t="shared" si="13"/>
        <v>0.28667032819949506</v>
      </c>
      <c r="AA85" s="49">
        <v>0</v>
      </c>
      <c r="AB85" s="49">
        <v>0</v>
      </c>
      <c r="AC85" s="49">
        <v>1</v>
      </c>
      <c r="AD85" s="192">
        <f t="shared" si="14"/>
        <v>0.71332967180050488</v>
      </c>
    </row>
    <row r="86" spans="1:30" s="19" customFormat="1" ht="20.100000000000001" customHeight="1" x14ac:dyDescent="0.3">
      <c r="A86" s="12"/>
      <c r="B86" s="44">
        <v>524</v>
      </c>
      <c r="C86" s="58">
        <v>5</v>
      </c>
      <c r="D86" s="43" t="s">
        <v>121</v>
      </c>
      <c r="E86" s="190">
        <v>3678</v>
      </c>
      <c r="F86" s="190">
        <v>426</v>
      </c>
      <c r="G86" s="190">
        <v>127</v>
      </c>
      <c r="H86" s="190">
        <v>8795</v>
      </c>
      <c r="I86" s="190">
        <v>8848</v>
      </c>
      <c r="J86" s="152"/>
      <c r="K86" s="59">
        <v>3657.74</v>
      </c>
      <c r="L86" s="191">
        <f t="shared" si="10"/>
        <v>413.3973779385172</v>
      </c>
      <c r="M86" s="152"/>
      <c r="N86" s="59">
        <v>1046.33</v>
      </c>
      <c r="O86" s="191">
        <f t="shared" si="11"/>
        <v>118.25610307414104</v>
      </c>
      <c r="P86" s="152"/>
      <c r="Q86" s="59">
        <v>2611.41</v>
      </c>
      <c r="R86" s="191">
        <f t="shared" si="12"/>
        <v>295.14127486437616</v>
      </c>
      <c r="S86" s="152">
        <v>1</v>
      </c>
      <c r="T86" s="49">
        <v>4.6314260319402105E-2</v>
      </c>
      <c r="U86" s="49">
        <v>0</v>
      </c>
      <c r="V86" s="49">
        <v>0.1889652404117248</v>
      </c>
      <c r="W86" s="49">
        <v>0.64193896762971525</v>
      </c>
      <c r="X86" s="49">
        <v>0.12278153163915782</v>
      </c>
      <c r="Y86" s="49">
        <v>0</v>
      </c>
      <c r="Z86" s="177">
        <f t="shared" si="13"/>
        <v>0.28605915127920517</v>
      </c>
      <c r="AA86" s="49">
        <v>0</v>
      </c>
      <c r="AB86" s="49">
        <v>5.0585698913613725E-3</v>
      </c>
      <c r="AC86" s="49">
        <v>0.99494143010863867</v>
      </c>
      <c r="AD86" s="192">
        <f t="shared" si="14"/>
        <v>0.71394084872079477</v>
      </c>
    </row>
    <row r="87" spans="1:30" s="19" customFormat="1" ht="20.100000000000001" customHeight="1" x14ac:dyDescent="0.3">
      <c r="A87" s="12"/>
      <c r="B87" s="44">
        <v>214</v>
      </c>
      <c r="C87" s="58">
        <v>5</v>
      </c>
      <c r="D87" s="43" t="s">
        <v>40</v>
      </c>
      <c r="E87" s="190">
        <v>17649</v>
      </c>
      <c r="F87" s="190">
        <v>4435</v>
      </c>
      <c r="G87" s="190">
        <v>0</v>
      </c>
      <c r="H87" s="190">
        <v>46589</v>
      </c>
      <c r="I87" s="190">
        <v>46589</v>
      </c>
      <c r="J87" s="152"/>
      <c r="K87" s="59">
        <v>21125.68</v>
      </c>
      <c r="L87" s="191">
        <f t="shared" si="10"/>
        <v>453.4478095687823</v>
      </c>
      <c r="M87" s="152"/>
      <c r="N87" s="59">
        <v>5982.36</v>
      </c>
      <c r="O87" s="191">
        <f t="shared" si="11"/>
        <v>128.40713473137436</v>
      </c>
      <c r="P87" s="152"/>
      <c r="Q87" s="59">
        <v>15143.32</v>
      </c>
      <c r="R87" s="191">
        <f t="shared" si="12"/>
        <v>325.04067483740795</v>
      </c>
      <c r="S87" s="152">
        <v>1</v>
      </c>
      <c r="T87" s="49">
        <v>4.2911158806892259E-2</v>
      </c>
      <c r="U87" s="49">
        <v>0</v>
      </c>
      <c r="V87" s="49">
        <v>0.13086975708583234</v>
      </c>
      <c r="W87" s="49">
        <v>0.62647684191523079</v>
      </c>
      <c r="X87" s="49">
        <v>0.19395857153364224</v>
      </c>
      <c r="Y87" s="49">
        <v>5.7836706584023703E-3</v>
      </c>
      <c r="Z87" s="177">
        <f t="shared" si="13"/>
        <v>0.28317952368870491</v>
      </c>
      <c r="AA87" s="49">
        <v>0</v>
      </c>
      <c r="AB87" s="49">
        <v>1.8278686575995224E-3</v>
      </c>
      <c r="AC87" s="49">
        <v>0.99817213134240046</v>
      </c>
      <c r="AD87" s="192">
        <f t="shared" si="14"/>
        <v>0.71682047631129509</v>
      </c>
    </row>
    <row r="88" spans="1:30" s="19" customFormat="1" ht="20.100000000000001" customHeight="1" x14ac:dyDescent="0.3">
      <c r="A88" s="12"/>
      <c r="B88" s="44">
        <v>600</v>
      </c>
      <c r="C88" s="58">
        <v>7</v>
      </c>
      <c r="D88" s="43" t="s">
        <v>149</v>
      </c>
      <c r="E88" s="190">
        <v>4223</v>
      </c>
      <c r="F88" s="190">
        <v>476</v>
      </c>
      <c r="G88" s="190">
        <v>0</v>
      </c>
      <c r="H88" s="190">
        <v>7999</v>
      </c>
      <c r="I88" s="190">
        <v>7999</v>
      </c>
      <c r="J88" s="152"/>
      <c r="K88" s="59">
        <v>3414.61</v>
      </c>
      <c r="L88" s="191">
        <f t="shared" si="10"/>
        <v>426.87960995124388</v>
      </c>
      <c r="M88" s="152"/>
      <c r="N88" s="59">
        <v>937.91</v>
      </c>
      <c r="O88" s="191">
        <f t="shared" si="11"/>
        <v>117.25340667583448</v>
      </c>
      <c r="P88" s="152"/>
      <c r="Q88" s="59">
        <v>2476.6999999999998</v>
      </c>
      <c r="R88" s="191">
        <f t="shared" si="12"/>
        <v>309.62620327540941</v>
      </c>
      <c r="S88" s="152"/>
      <c r="T88" s="49">
        <v>4.6987450821507397E-2</v>
      </c>
      <c r="U88" s="49">
        <v>0</v>
      </c>
      <c r="V88" s="49">
        <v>2.452260877909394E-3</v>
      </c>
      <c r="W88" s="49">
        <v>0.88266464799394406</v>
      </c>
      <c r="X88" s="49">
        <v>0</v>
      </c>
      <c r="Y88" s="49">
        <v>6.7895640306639235E-2</v>
      </c>
      <c r="Z88" s="177">
        <f t="shared" si="13"/>
        <v>0.27467558520592394</v>
      </c>
      <c r="AA88" s="49">
        <v>0</v>
      </c>
      <c r="AB88" s="49">
        <v>4.5302216659264347E-3</v>
      </c>
      <c r="AC88" s="49">
        <v>0.99546977833407368</v>
      </c>
      <c r="AD88" s="192">
        <f t="shared" si="14"/>
        <v>0.72532441479407594</v>
      </c>
    </row>
    <row r="89" spans="1:30" s="19" customFormat="1" ht="20.100000000000001" customHeight="1" x14ac:dyDescent="0.3">
      <c r="A89" s="12"/>
      <c r="B89" s="44">
        <v>712</v>
      </c>
      <c r="C89" s="58">
        <v>7</v>
      </c>
      <c r="D89" s="43" t="s">
        <v>29</v>
      </c>
      <c r="E89" s="190">
        <v>3221</v>
      </c>
      <c r="F89" s="190">
        <v>0</v>
      </c>
      <c r="G89" s="190">
        <v>257</v>
      </c>
      <c r="H89" s="190">
        <v>6725</v>
      </c>
      <c r="I89" s="190">
        <v>6832</v>
      </c>
      <c r="J89" s="152"/>
      <c r="K89" s="59">
        <v>2894.37</v>
      </c>
      <c r="L89" s="191">
        <f t="shared" si="10"/>
        <v>423.64900468384076</v>
      </c>
      <c r="M89" s="152"/>
      <c r="N89" s="59">
        <v>790.73</v>
      </c>
      <c r="O89" s="191">
        <f t="shared" si="11"/>
        <v>115.73916861826697</v>
      </c>
      <c r="P89" s="152"/>
      <c r="Q89" s="59">
        <v>2103.64</v>
      </c>
      <c r="R89" s="191">
        <f t="shared" si="12"/>
        <v>307.90983606557376</v>
      </c>
      <c r="S89" s="152"/>
      <c r="T89" s="49">
        <v>4.6855437380648256E-2</v>
      </c>
      <c r="U89" s="49">
        <v>0</v>
      </c>
      <c r="V89" s="49">
        <v>8.1190798376184037E-2</v>
      </c>
      <c r="W89" s="49">
        <v>0.85767581854741826</v>
      </c>
      <c r="X89" s="49">
        <v>0</v>
      </c>
      <c r="Y89" s="49">
        <v>1.4277945695749496E-2</v>
      </c>
      <c r="Z89" s="177">
        <f t="shared" si="13"/>
        <v>0.27319589409785205</v>
      </c>
      <c r="AA89" s="49">
        <v>0</v>
      </c>
      <c r="AB89" s="49">
        <v>1.2834895704588239E-3</v>
      </c>
      <c r="AC89" s="49">
        <v>0.99871651042954124</v>
      </c>
      <c r="AD89" s="192">
        <f t="shared" si="14"/>
        <v>0.72680410590214795</v>
      </c>
    </row>
    <row r="90" spans="1:30" s="19" customFormat="1" ht="20.100000000000001" customHeight="1" x14ac:dyDescent="0.3">
      <c r="A90" s="12"/>
      <c r="B90" s="44">
        <v>279</v>
      </c>
      <c r="C90" s="58">
        <v>9</v>
      </c>
      <c r="D90" s="43" t="s">
        <v>25</v>
      </c>
      <c r="E90" s="190">
        <v>3073</v>
      </c>
      <c r="F90" s="190">
        <v>24</v>
      </c>
      <c r="G90" s="190">
        <v>0</v>
      </c>
      <c r="H90" s="190">
        <v>6138</v>
      </c>
      <c r="I90" s="190">
        <v>6138</v>
      </c>
      <c r="J90" s="152"/>
      <c r="K90" s="59">
        <v>2440.39</v>
      </c>
      <c r="L90" s="191">
        <f t="shared" si="10"/>
        <v>397.58716194200065</v>
      </c>
      <c r="M90" s="152"/>
      <c r="N90" s="59">
        <v>655.72</v>
      </c>
      <c r="O90" s="191">
        <f t="shared" si="11"/>
        <v>106.8295861844249</v>
      </c>
      <c r="P90" s="152"/>
      <c r="Q90" s="59">
        <v>1784.67</v>
      </c>
      <c r="R90" s="191">
        <f t="shared" si="12"/>
        <v>290.75757575757575</v>
      </c>
      <c r="S90" s="152"/>
      <c r="T90" s="49">
        <v>5.1576892576099556E-2</v>
      </c>
      <c r="U90" s="49">
        <v>0</v>
      </c>
      <c r="V90" s="49">
        <v>8.5402305862258276E-3</v>
      </c>
      <c r="W90" s="49">
        <v>0.93988287683767446</v>
      </c>
      <c r="X90" s="49">
        <v>0</v>
      </c>
      <c r="Y90" s="49">
        <v>0</v>
      </c>
      <c r="Z90" s="177">
        <f t="shared" si="13"/>
        <v>0.26869475780510493</v>
      </c>
      <c r="AA90" s="49">
        <v>0</v>
      </c>
      <c r="AB90" s="49">
        <v>0</v>
      </c>
      <c r="AC90" s="49">
        <v>1</v>
      </c>
      <c r="AD90" s="192">
        <f t="shared" si="14"/>
        <v>0.73130524219489512</v>
      </c>
    </row>
    <row r="91" spans="1:30" s="19" customFormat="1" ht="20.100000000000001" customHeight="1" x14ac:dyDescent="0.3">
      <c r="A91" s="12"/>
      <c r="B91" s="44">
        <v>503</v>
      </c>
      <c r="C91" s="58">
        <v>7</v>
      </c>
      <c r="D91" s="43" t="s">
        <v>63</v>
      </c>
      <c r="E91" s="190">
        <v>3195</v>
      </c>
      <c r="F91" s="190">
        <v>0</v>
      </c>
      <c r="G91" s="190">
        <v>161</v>
      </c>
      <c r="H91" s="190">
        <v>9694</v>
      </c>
      <c r="I91" s="190">
        <v>9761</v>
      </c>
      <c r="J91" s="152"/>
      <c r="K91" s="59">
        <v>2200.04</v>
      </c>
      <c r="L91" s="191">
        <f t="shared" si="10"/>
        <v>225.39084110234606</v>
      </c>
      <c r="M91" s="152"/>
      <c r="N91" s="59">
        <v>585.54999999999995</v>
      </c>
      <c r="O91" s="191">
        <f t="shared" si="11"/>
        <v>59.988730662841924</v>
      </c>
      <c r="P91" s="152"/>
      <c r="Q91" s="59">
        <v>1614.49</v>
      </c>
      <c r="R91" s="191">
        <f t="shared" si="12"/>
        <v>165.40211043950416</v>
      </c>
      <c r="S91" s="152"/>
      <c r="T91" s="49">
        <v>9.1213389121338917E-2</v>
      </c>
      <c r="U91" s="49">
        <v>0</v>
      </c>
      <c r="V91" s="49">
        <v>1.2928016394842458E-2</v>
      </c>
      <c r="W91" s="49">
        <v>0.87362308940312539</v>
      </c>
      <c r="X91" s="49">
        <v>2.2235505080693368E-2</v>
      </c>
      <c r="Y91" s="49">
        <v>0</v>
      </c>
      <c r="Z91" s="177">
        <f t="shared" si="13"/>
        <v>0.26615425174087742</v>
      </c>
      <c r="AA91" s="49">
        <v>0</v>
      </c>
      <c r="AB91" s="49">
        <v>0</v>
      </c>
      <c r="AC91" s="49">
        <v>1</v>
      </c>
      <c r="AD91" s="192">
        <f t="shared" si="14"/>
        <v>0.73384574825912263</v>
      </c>
    </row>
    <row r="92" spans="1:30" s="19" customFormat="1" ht="20.100000000000001" customHeight="1" x14ac:dyDescent="0.3">
      <c r="A92" s="12"/>
      <c r="B92" s="44">
        <v>236</v>
      </c>
      <c r="C92" s="58">
        <v>7</v>
      </c>
      <c r="D92" s="43" t="s">
        <v>136</v>
      </c>
      <c r="E92" s="190">
        <v>6065</v>
      </c>
      <c r="F92" s="190">
        <v>11</v>
      </c>
      <c r="G92" s="190">
        <v>97</v>
      </c>
      <c r="H92" s="190">
        <v>16451</v>
      </c>
      <c r="I92" s="190">
        <v>16491</v>
      </c>
      <c r="J92" s="152"/>
      <c r="K92" s="59">
        <v>6126.75</v>
      </c>
      <c r="L92" s="191">
        <f t="shared" si="10"/>
        <v>371.52082954338732</v>
      </c>
      <c r="M92" s="152"/>
      <c r="N92" s="59">
        <v>1619.5</v>
      </c>
      <c r="O92" s="191">
        <f t="shared" si="11"/>
        <v>98.205081559638586</v>
      </c>
      <c r="P92" s="152"/>
      <c r="Q92" s="59">
        <v>4507.25</v>
      </c>
      <c r="R92" s="191">
        <f t="shared" si="12"/>
        <v>273.31574798374874</v>
      </c>
      <c r="S92" s="152"/>
      <c r="T92" s="49">
        <v>5.5974066069774626E-2</v>
      </c>
      <c r="U92" s="49">
        <v>0</v>
      </c>
      <c r="V92" s="49">
        <v>2.1883297313985795E-2</v>
      </c>
      <c r="W92" s="49">
        <v>0.81680148193887003</v>
      </c>
      <c r="X92" s="49">
        <v>0.10534115467736956</v>
      </c>
      <c r="Y92" s="49">
        <v>0</v>
      </c>
      <c r="Z92" s="177">
        <f t="shared" si="13"/>
        <v>0.26433263965397641</v>
      </c>
      <c r="AA92" s="49">
        <v>0</v>
      </c>
      <c r="AB92" s="49">
        <v>4.4372954684120029E-5</v>
      </c>
      <c r="AC92" s="49">
        <v>0.99995562704531593</v>
      </c>
      <c r="AD92" s="192">
        <f t="shared" si="14"/>
        <v>0.73566736034602354</v>
      </c>
    </row>
    <row r="93" spans="1:30" s="19" customFormat="1" ht="20.100000000000001" customHeight="1" x14ac:dyDescent="0.3">
      <c r="A93" s="12"/>
      <c r="B93" s="44">
        <v>123</v>
      </c>
      <c r="C93" s="58">
        <v>3</v>
      </c>
      <c r="D93" s="43" t="s">
        <v>101</v>
      </c>
      <c r="E93" s="190">
        <v>37290</v>
      </c>
      <c r="F93" s="190">
        <v>9895</v>
      </c>
      <c r="G93" s="190">
        <v>0</v>
      </c>
      <c r="H93" s="190">
        <v>107909</v>
      </c>
      <c r="I93" s="190">
        <v>107909</v>
      </c>
      <c r="J93" s="152"/>
      <c r="K93" s="59">
        <v>49702.97</v>
      </c>
      <c r="L93" s="191">
        <f t="shared" si="10"/>
        <v>460.6007839939208</v>
      </c>
      <c r="M93" s="152"/>
      <c r="N93" s="59">
        <v>13105.13</v>
      </c>
      <c r="O93" s="191">
        <f t="shared" si="11"/>
        <v>121.44612590238071</v>
      </c>
      <c r="P93" s="152"/>
      <c r="Q93" s="59">
        <v>36597.839999999997</v>
      </c>
      <c r="R93" s="191">
        <f t="shared" si="12"/>
        <v>339.15465809154011</v>
      </c>
      <c r="S93" s="152">
        <v>1</v>
      </c>
      <c r="T93" s="49">
        <v>4.537001922148045E-2</v>
      </c>
      <c r="U93" s="49">
        <v>1.3300898197881288E-2</v>
      </c>
      <c r="V93" s="49">
        <v>0.16000451731497514</v>
      </c>
      <c r="W93" s="49">
        <v>0.61341856204402401</v>
      </c>
      <c r="X93" s="49">
        <v>0.14940561444258851</v>
      </c>
      <c r="Y93" s="49">
        <v>1.8500388779050646E-2</v>
      </c>
      <c r="Z93" s="177">
        <f t="shared" si="13"/>
        <v>0.26366895177491401</v>
      </c>
      <c r="AA93" s="49">
        <v>0</v>
      </c>
      <c r="AB93" s="49">
        <v>5.5795642584371107E-4</v>
      </c>
      <c r="AC93" s="49">
        <v>0.99944204357415634</v>
      </c>
      <c r="AD93" s="192">
        <f t="shared" si="14"/>
        <v>0.73633104822508588</v>
      </c>
    </row>
    <row r="94" spans="1:30" s="19" customFormat="1" ht="20.100000000000001" customHeight="1" x14ac:dyDescent="0.3">
      <c r="A94" s="12"/>
      <c r="B94" s="44">
        <v>301</v>
      </c>
      <c r="C94" s="58">
        <v>7</v>
      </c>
      <c r="D94" s="43" t="s">
        <v>92</v>
      </c>
      <c r="E94" s="190">
        <v>5317</v>
      </c>
      <c r="F94" s="190">
        <v>180</v>
      </c>
      <c r="G94" s="190">
        <v>30</v>
      </c>
      <c r="H94" s="190">
        <v>13110</v>
      </c>
      <c r="I94" s="190">
        <v>13123</v>
      </c>
      <c r="J94" s="152"/>
      <c r="K94" s="59">
        <v>4061.02</v>
      </c>
      <c r="L94" s="191">
        <f t="shared" si="10"/>
        <v>309.45820315476647</v>
      </c>
      <c r="M94" s="152"/>
      <c r="N94" s="59">
        <v>1062.1500000000001</v>
      </c>
      <c r="O94" s="191">
        <f t="shared" si="11"/>
        <v>80.938047702507049</v>
      </c>
      <c r="P94" s="152"/>
      <c r="Q94" s="59">
        <v>2998.87</v>
      </c>
      <c r="R94" s="191">
        <f t="shared" si="12"/>
        <v>228.52015545225939</v>
      </c>
      <c r="S94" s="152"/>
      <c r="T94" s="49">
        <v>6.8012992515181461E-2</v>
      </c>
      <c r="U94" s="49">
        <v>0</v>
      </c>
      <c r="V94" s="49">
        <v>3.1615120274914088E-2</v>
      </c>
      <c r="W94" s="49">
        <v>0.73315445087793618</v>
      </c>
      <c r="X94" s="49">
        <v>0.16721743633196817</v>
      </c>
      <c r="Y94" s="49">
        <v>0</v>
      </c>
      <c r="Z94" s="177">
        <f t="shared" si="13"/>
        <v>0.26154759149179274</v>
      </c>
      <c r="AA94" s="49">
        <v>0</v>
      </c>
      <c r="AB94" s="49">
        <v>0</v>
      </c>
      <c r="AC94" s="49">
        <v>1</v>
      </c>
      <c r="AD94" s="192">
        <f t="shared" si="14"/>
        <v>0.73845240850820726</v>
      </c>
    </row>
    <row r="95" spans="1:30" s="19" customFormat="1" ht="20.100000000000001" customHeight="1" x14ac:dyDescent="0.3">
      <c r="A95" s="12"/>
      <c r="B95" s="44">
        <v>959</v>
      </c>
      <c r="C95" s="58">
        <v>6</v>
      </c>
      <c r="D95" s="43" t="s">
        <v>134</v>
      </c>
      <c r="E95" s="190">
        <v>2145</v>
      </c>
      <c r="F95" s="190">
        <v>52</v>
      </c>
      <c r="G95" s="190">
        <v>283</v>
      </c>
      <c r="H95" s="190">
        <v>5074</v>
      </c>
      <c r="I95" s="190">
        <v>5192</v>
      </c>
      <c r="J95" s="152"/>
      <c r="K95" s="59">
        <v>1892.63</v>
      </c>
      <c r="L95" s="191">
        <f t="shared" si="10"/>
        <v>364.52812018489982</v>
      </c>
      <c r="M95" s="152"/>
      <c r="N95" s="59">
        <v>492.97</v>
      </c>
      <c r="O95" s="191">
        <f t="shared" si="11"/>
        <v>94.947996918335903</v>
      </c>
      <c r="P95" s="152"/>
      <c r="Q95" s="59">
        <v>1399.66</v>
      </c>
      <c r="R95" s="191">
        <f t="shared" si="12"/>
        <v>269.58012326656393</v>
      </c>
      <c r="S95" s="152">
        <v>2</v>
      </c>
      <c r="T95" s="49">
        <v>5.6717447309166884E-2</v>
      </c>
      <c r="U95" s="49">
        <v>0</v>
      </c>
      <c r="V95" s="49">
        <v>0</v>
      </c>
      <c r="W95" s="49">
        <v>0.94328255269083305</v>
      </c>
      <c r="X95" s="49">
        <v>0</v>
      </c>
      <c r="Y95" s="49">
        <v>0</v>
      </c>
      <c r="Z95" s="177">
        <f t="shared" si="13"/>
        <v>0.26046823732055396</v>
      </c>
      <c r="AA95" s="49">
        <v>0</v>
      </c>
      <c r="AB95" s="49">
        <v>0</v>
      </c>
      <c r="AC95" s="49">
        <v>1</v>
      </c>
      <c r="AD95" s="192">
        <f t="shared" si="14"/>
        <v>0.73953176267944609</v>
      </c>
    </row>
    <row r="96" spans="1:30" s="19" customFormat="1" ht="20.100000000000001" customHeight="1" x14ac:dyDescent="0.3">
      <c r="A96" s="12"/>
      <c r="B96" s="44">
        <v>190</v>
      </c>
      <c r="C96" s="58">
        <v>4</v>
      </c>
      <c r="D96" s="43" t="s">
        <v>34</v>
      </c>
      <c r="E96" s="190">
        <v>34166</v>
      </c>
      <c r="F96" s="190">
        <v>97</v>
      </c>
      <c r="G96" s="190">
        <v>5879</v>
      </c>
      <c r="H96" s="190">
        <v>62007</v>
      </c>
      <c r="I96" s="190">
        <v>64457</v>
      </c>
      <c r="J96" s="152"/>
      <c r="K96" s="59">
        <v>28185.480207569486</v>
      </c>
      <c r="L96" s="191">
        <f t="shared" si="10"/>
        <v>437.27570640224474</v>
      </c>
      <c r="M96" s="152"/>
      <c r="N96" s="59">
        <v>7255.7761660555871</v>
      </c>
      <c r="O96" s="191">
        <f t="shared" si="11"/>
        <v>112.56769886987584</v>
      </c>
      <c r="P96" s="152">
        <v>6</v>
      </c>
      <c r="Q96" s="59">
        <v>20929.704041513898</v>
      </c>
      <c r="R96" s="191">
        <f t="shared" si="12"/>
        <v>324.70800753236881</v>
      </c>
      <c r="S96" s="152"/>
      <c r="T96" s="49">
        <v>4.7088001639076824E-2</v>
      </c>
      <c r="U96" s="49">
        <v>0</v>
      </c>
      <c r="V96" s="49">
        <v>9.2877727286114469E-3</v>
      </c>
      <c r="W96" s="49">
        <v>0.83453872163029419</v>
      </c>
      <c r="X96" s="49">
        <v>9.085588983354391E-2</v>
      </c>
      <c r="Y96" s="49">
        <v>1.8229614168473605E-2</v>
      </c>
      <c r="Z96" s="177">
        <f t="shared" si="13"/>
        <v>0.25742957411479467</v>
      </c>
      <c r="AA96" s="49">
        <v>0</v>
      </c>
      <c r="AB96" s="49">
        <v>0</v>
      </c>
      <c r="AC96" s="49">
        <v>1</v>
      </c>
      <c r="AD96" s="192">
        <f t="shared" si="14"/>
        <v>0.74257042588520528</v>
      </c>
    </row>
    <row r="97" spans="1:30" s="19" customFormat="1" ht="20.100000000000001" customHeight="1" x14ac:dyDescent="0.3">
      <c r="A97" s="12"/>
      <c r="B97" s="44">
        <v>192</v>
      </c>
      <c r="C97" s="58">
        <v>7</v>
      </c>
      <c r="D97" s="43" t="s">
        <v>106</v>
      </c>
      <c r="E97" s="190">
        <v>2874</v>
      </c>
      <c r="F97" s="190">
        <v>7</v>
      </c>
      <c r="G97" s="190">
        <v>653</v>
      </c>
      <c r="H97" s="190">
        <v>4995</v>
      </c>
      <c r="I97" s="190">
        <v>5267</v>
      </c>
      <c r="J97" s="152"/>
      <c r="K97" s="59">
        <v>1531.78</v>
      </c>
      <c r="L97" s="191">
        <f t="shared" si="10"/>
        <v>290.82589709512058</v>
      </c>
      <c r="M97" s="152"/>
      <c r="N97" s="59">
        <v>391.85</v>
      </c>
      <c r="O97" s="191">
        <f t="shared" si="11"/>
        <v>74.397190051262584</v>
      </c>
      <c r="P97" s="152"/>
      <c r="Q97" s="59">
        <v>1139.93</v>
      </c>
      <c r="R97" s="191">
        <f t="shared" si="12"/>
        <v>216.428707043858</v>
      </c>
      <c r="S97" s="152"/>
      <c r="T97" s="49">
        <v>7.0230955722853122E-2</v>
      </c>
      <c r="U97" s="49">
        <v>0</v>
      </c>
      <c r="V97" s="49">
        <v>0</v>
      </c>
      <c r="W97" s="49">
        <v>0.90098251882097735</v>
      </c>
      <c r="X97" s="49">
        <v>2.59027689166773E-2</v>
      </c>
      <c r="Y97" s="49">
        <v>2.8837565394921522E-3</v>
      </c>
      <c r="Z97" s="177">
        <f t="shared" si="13"/>
        <v>0.25581349802190917</v>
      </c>
      <c r="AA97" s="49">
        <v>0</v>
      </c>
      <c r="AB97" s="49">
        <v>0</v>
      </c>
      <c r="AC97" s="49">
        <v>1</v>
      </c>
      <c r="AD97" s="192">
        <f t="shared" si="14"/>
        <v>0.74418650197809089</v>
      </c>
    </row>
    <row r="98" spans="1:30" s="19" customFormat="1" ht="20.100000000000001" customHeight="1" x14ac:dyDescent="0.3">
      <c r="A98" s="12"/>
      <c r="B98" s="44">
        <v>369</v>
      </c>
      <c r="C98" s="58">
        <v>9</v>
      </c>
      <c r="D98" s="43" t="s">
        <v>56</v>
      </c>
      <c r="E98" s="190">
        <v>4417</v>
      </c>
      <c r="F98" s="190">
        <v>68</v>
      </c>
      <c r="G98" s="190">
        <v>2874</v>
      </c>
      <c r="H98" s="190">
        <v>3343</v>
      </c>
      <c r="I98" s="190">
        <v>4541</v>
      </c>
      <c r="J98" s="152"/>
      <c r="K98" s="59">
        <v>2930.1546640439824</v>
      </c>
      <c r="L98" s="191">
        <f t="shared" si="10"/>
        <v>645.26638714908222</v>
      </c>
      <c r="M98" s="152"/>
      <c r="N98" s="59">
        <v>747.22373123518628</v>
      </c>
      <c r="O98" s="191">
        <f t="shared" si="11"/>
        <v>164.55048034247662</v>
      </c>
      <c r="P98" s="152">
        <v>6</v>
      </c>
      <c r="Q98" s="59">
        <v>2182.9309328087966</v>
      </c>
      <c r="R98" s="191">
        <f t="shared" si="12"/>
        <v>480.71590680660569</v>
      </c>
      <c r="S98" s="152">
        <v>2</v>
      </c>
      <c r="T98" s="49">
        <v>2.4651251332115903E-2</v>
      </c>
      <c r="U98" s="49">
        <v>0</v>
      </c>
      <c r="V98" s="49">
        <v>0.18843084623028877</v>
      </c>
      <c r="W98" s="49">
        <v>0.74589939791374327</v>
      </c>
      <c r="X98" s="49">
        <v>1.1937522360612043E-2</v>
      </c>
      <c r="Y98" s="49">
        <v>2.9080982163239878E-2</v>
      </c>
      <c r="Z98" s="177">
        <f t="shared" si="13"/>
        <v>0.25501170310372745</v>
      </c>
      <c r="AA98" s="49">
        <v>0</v>
      </c>
      <c r="AB98" s="49">
        <v>3.3166418099560432E-3</v>
      </c>
      <c r="AC98" s="49">
        <v>0.99668335819004406</v>
      </c>
      <c r="AD98" s="192">
        <f t="shared" si="14"/>
        <v>0.74498829689627266</v>
      </c>
    </row>
    <row r="99" spans="1:30" s="19" customFormat="1" ht="20.100000000000001" customHeight="1" x14ac:dyDescent="0.3">
      <c r="A99" s="12"/>
      <c r="B99" s="44">
        <v>430</v>
      </c>
      <c r="C99" s="58">
        <v>6</v>
      </c>
      <c r="D99" s="43" t="s">
        <v>102</v>
      </c>
      <c r="E99" s="190">
        <v>12095</v>
      </c>
      <c r="F99" s="190">
        <v>5715</v>
      </c>
      <c r="G99" s="190">
        <v>0</v>
      </c>
      <c r="H99" s="190">
        <v>41788</v>
      </c>
      <c r="I99" s="190">
        <v>41788</v>
      </c>
      <c r="J99" s="152"/>
      <c r="K99" s="59">
        <v>19425.939999999999</v>
      </c>
      <c r="L99" s="191">
        <f t="shared" si="10"/>
        <v>464.86886187422226</v>
      </c>
      <c r="M99" s="152"/>
      <c r="N99" s="59">
        <v>4693.33</v>
      </c>
      <c r="O99" s="191">
        <f t="shared" si="11"/>
        <v>112.31286493730258</v>
      </c>
      <c r="P99" s="152"/>
      <c r="Q99" s="59">
        <v>14732.61</v>
      </c>
      <c r="R99" s="191">
        <f t="shared" si="12"/>
        <v>352.55599693691971</v>
      </c>
      <c r="S99" s="152"/>
      <c r="T99" s="49">
        <v>4.9058983706664568E-2</v>
      </c>
      <c r="U99" s="49">
        <v>0</v>
      </c>
      <c r="V99" s="49">
        <v>0.16384954818859956</v>
      </c>
      <c r="W99" s="49">
        <v>0.77558577811489926</v>
      </c>
      <c r="X99" s="49">
        <v>0</v>
      </c>
      <c r="Y99" s="49">
        <v>1.1505689989836641E-2</v>
      </c>
      <c r="Z99" s="177">
        <f t="shared" si="13"/>
        <v>0.24160117863022332</v>
      </c>
      <c r="AA99" s="49">
        <v>0</v>
      </c>
      <c r="AB99" s="49">
        <v>0</v>
      </c>
      <c r="AC99" s="49">
        <v>1</v>
      </c>
      <c r="AD99" s="192">
        <f t="shared" si="14"/>
        <v>0.75839882136977677</v>
      </c>
    </row>
    <row r="100" spans="1:30" s="19" customFormat="1" ht="20.100000000000001" customHeight="1" x14ac:dyDescent="0.3">
      <c r="A100" s="12"/>
      <c r="B100" s="44">
        <v>437</v>
      </c>
      <c r="C100" s="58">
        <v>7</v>
      </c>
      <c r="D100" s="43" t="s">
        <v>147</v>
      </c>
      <c r="E100" s="190">
        <v>3539</v>
      </c>
      <c r="F100" s="190">
        <v>0</v>
      </c>
      <c r="G100" s="190">
        <v>338</v>
      </c>
      <c r="H100" s="190">
        <v>7491</v>
      </c>
      <c r="I100" s="190">
        <v>7632</v>
      </c>
      <c r="J100" s="152"/>
      <c r="K100" s="59">
        <v>2338.02</v>
      </c>
      <c r="L100" s="191">
        <f t="shared" si="10"/>
        <v>306.34433962264148</v>
      </c>
      <c r="M100" s="152"/>
      <c r="N100" s="59">
        <v>556.22</v>
      </c>
      <c r="O100" s="191">
        <f t="shared" si="11"/>
        <v>72.879979035639408</v>
      </c>
      <c r="P100" s="152"/>
      <c r="Q100" s="59">
        <v>1781.8</v>
      </c>
      <c r="R100" s="191">
        <f t="shared" si="12"/>
        <v>233.46436058700209</v>
      </c>
      <c r="S100" s="152">
        <v>3</v>
      </c>
      <c r="T100" s="49">
        <v>7.4215238574664694E-2</v>
      </c>
      <c r="U100" s="49">
        <v>0</v>
      </c>
      <c r="V100" s="49">
        <v>0.143648196756679</v>
      </c>
      <c r="W100" s="49">
        <v>0.78213656466865633</v>
      </c>
      <c r="X100" s="49">
        <v>0</v>
      </c>
      <c r="Y100" s="49">
        <v>0</v>
      </c>
      <c r="Z100" s="177">
        <f t="shared" si="13"/>
        <v>0.23790215652560714</v>
      </c>
      <c r="AA100" s="49">
        <v>0</v>
      </c>
      <c r="AB100" s="49">
        <v>0</v>
      </c>
      <c r="AC100" s="49">
        <v>1</v>
      </c>
      <c r="AD100" s="192">
        <f t="shared" si="14"/>
        <v>0.7620978434743928</v>
      </c>
    </row>
    <row r="101" spans="1:30" s="19" customFormat="1" ht="20.100000000000001" customHeight="1" x14ac:dyDescent="0.3">
      <c r="A101" s="12"/>
      <c r="B101" s="44">
        <v>321</v>
      </c>
      <c r="C101" s="58">
        <v>7</v>
      </c>
      <c r="D101" s="43" t="s">
        <v>71</v>
      </c>
      <c r="E101" s="190">
        <v>4264</v>
      </c>
      <c r="F101" s="190">
        <v>459</v>
      </c>
      <c r="G101" s="190">
        <v>0</v>
      </c>
      <c r="H101" s="190">
        <v>11834</v>
      </c>
      <c r="I101" s="190">
        <v>11834</v>
      </c>
      <c r="J101" s="152"/>
      <c r="K101" s="59">
        <v>2609.91</v>
      </c>
      <c r="L101" s="191">
        <f t="shared" si="10"/>
        <v>220.5433496704411</v>
      </c>
      <c r="M101" s="152"/>
      <c r="N101" s="59">
        <v>601.5</v>
      </c>
      <c r="O101" s="191">
        <f t="shared" si="11"/>
        <v>50.828122359303698</v>
      </c>
      <c r="P101" s="152"/>
      <c r="Q101" s="59">
        <v>2008.41</v>
      </c>
      <c r="R101" s="191">
        <f t="shared" si="12"/>
        <v>169.7152273111374</v>
      </c>
      <c r="S101" s="152"/>
      <c r="T101" s="49">
        <v>0.10841230257689109</v>
      </c>
      <c r="U101" s="49">
        <v>0</v>
      </c>
      <c r="V101" s="49">
        <v>0</v>
      </c>
      <c r="W101" s="49">
        <v>0.88806317539484614</v>
      </c>
      <c r="X101" s="49">
        <v>3.5245220282626769E-3</v>
      </c>
      <c r="Y101" s="49">
        <v>0</v>
      </c>
      <c r="Z101" s="177">
        <f t="shared" si="13"/>
        <v>0.23046771727760729</v>
      </c>
      <c r="AA101" s="49">
        <v>0</v>
      </c>
      <c r="AB101" s="49">
        <v>1.4006104331286937E-2</v>
      </c>
      <c r="AC101" s="49">
        <v>0.98599389566871298</v>
      </c>
      <c r="AD101" s="192">
        <f t="shared" si="14"/>
        <v>0.76953228272239282</v>
      </c>
    </row>
    <row r="102" spans="1:30" s="19" customFormat="1" ht="20.100000000000001" customHeight="1" x14ac:dyDescent="0.3">
      <c r="A102" s="12"/>
      <c r="B102" s="44">
        <v>404</v>
      </c>
      <c r="C102" s="58">
        <v>8</v>
      </c>
      <c r="D102" s="43" t="s">
        <v>87</v>
      </c>
      <c r="E102" s="190">
        <v>4752</v>
      </c>
      <c r="F102" s="190">
        <v>0</v>
      </c>
      <c r="G102" s="190">
        <v>3168</v>
      </c>
      <c r="H102" s="190">
        <v>4304</v>
      </c>
      <c r="I102" s="190">
        <v>5624</v>
      </c>
      <c r="J102" s="152"/>
      <c r="K102" s="59">
        <v>4026.5242452509478</v>
      </c>
      <c r="L102" s="191">
        <f t="shared" si="10"/>
        <v>715.95381316695375</v>
      </c>
      <c r="M102" s="152"/>
      <c r="N102" s="59">
        <v>921.48339620075808</v>
      </c>
      <c r="O102" s="191">
        <f t="shared" si="11"/>
        <v>163.84839903996408</v>
      </c>
      <c r="P102" s="152">
        <v>6</v>
      </c>
      <c r="Q102" s="59">
        <v>3105.0408490501895</v>
      </c>
      <c r="R102" s="191">
        <f t="shared" si="12"/>
        <v>552.10541412698956</v>
      </c>
      <c r="S102" s="152"/>
      <c r="T102" s="49">
        <v>2.5741104069586799E-2</v>
      </c>
      <c r="U102" s="49">
        <v>0</v>
      </c>
      <c r="V102" s="49">
        <v>4.6012766127760556E-2</v>
      </c>
      <c r="W102" s="49">
        <v>0.91238040714256152</v>
      </c>
      <c r="X102" s="49">
        <v>1.5865722660091019E-2</v>
      </c>
      <c r="Y102" s="49">
        <v>0</v>
      </c>
      <c r="Z102" s="177">
        <f t="shared" si="13"/>
        <v>0.22885330872838885</v>
      </c>
      <c r="AA102" s="49">
        <v>0</v>
      </c>
      <c r="AB102" s="49">
        <v>0</v>
      </c>
      <c r="AC102" s="49">
        <v>1</v>
      </c>
      <c r="AD102" s="192">
        <f t="shared" si="14"/>
        <v>0.77114669127161106</v>
      </c>
    </row>
    <row r="103" spans="1:30" s="19" customFormat="1" ht="20.100000000000001" customHeight="1" x14ac:dyDescent="0.3">
      <c r="A103" s="12"/>
      <c r="B103" s="44">
        <v>917</v>
      </c>
      <c r="C103" s="58">
        <v>6</v>
      </c>
      <c r="D103" s="43" t="s">
        <v>95</v>
      </c>
      <c r="E103" s="190">
        <v>991</v>
      </c>
      <c r="F103" s="190">
        <v>30</v>
      </c>
      <c r="G103" s="190">
        <v>337</v>
      </c>
      <c r="H103" s="190">
        <v>1269</v>
      </c>
      <c r="I103" s="190">
        <v>1409</v>
      </c>
      <c r="J103" s="152"/>
      <c r="K103" s="59">
        <v>481.85</v>
      </c>
      <c r="L103" s="191">
        <f t="shared" si="10"/>
        <v>341.98012775017742</v>
      </c>
      <c r="M103" s="152"/>
      <c r="N103" s="59">
        <v>106.77</v>
      </c>
      <c r="O103" s="191">
        <f t="shared" si="11"/>
        <v>75.77714691270404</v>
      </c>
      <c r="P103" s="152"/>
      <c r="Q103" s="59">
        <v>375.08</v>
      </c>
      <c r="R103" s="191">
        <f t="shared" si="12"/>
        <v>266.20298083747338</v>
      </c>
      <c r="S103" s="152">
        <v>3</v>
      </c>
      <c r="T103" s="49">
        <v>6.5467828041584714E-2</v>
      </c>
      <c r="U103" s="49">
        <v>0</v>
      </c>
      <c r="V103" s="49">
        <v>0</v>
      </c>
      <c r="W103" s="49">
        <v>0.93453217195841531</v>
      </c>
      <c r="X103" s="49">
        <v>0</v>
      </c>
      <c r="Y103" s="49">
        <v>0</v>
      </c>
      <c r="Z103" s="177">
        <f t="shared" si="13"/>
        <v>0.2215834803362042</v>
      </c>
      <c r="AA103" s="49">
        <v>0</v>
      </c>
      <c r="AB103" s="49">
        <v>0</v>
      </c>
      <c r="AC103" s="49">
        <v>1</v>
      </c>
      <c r="AD103" s="192">
        <f t="shared" si="14"/>
        <v>0.77841651966379577</v>
      </c>
    </row>
    <row r="104" spans="1:30" s="19" customFormat="1" ht="20.100000000000001" customHeight="1" x14ac:dyDescent="0.3">
      <c r="A104" s="12"/>
      <c r="B104" s="44">
        <v>797</v>
      </c>
      <c r="C104" s="58">
        <v>8</v>
      </c>
      <c r="D104" s="43" t="s">
        <v>154</v>
      </c>
      <c r="E104" s="190">
        <v>445</v>
      </c>
      <c r="F104" s="190">
        <v>0</v>
      </c>
      <c r="G104" s="190">
        <v>221</v>
      </c>
      <c r="H104" s="190">
        <v>478</v>
      </c>
      <c r="I104" s="190">
        <v>570</v>
      </c>
      <c r="J104" s="152"/>
      <c r="K104" s="59">
        <v>191.68</v>
      </c>
      <c r="L104" s="193">
        <f t="shared" ref="L104:L119" si="15">K104*1000/I104</f>
        <v>336.28070175438597</v>
      </c>
      <c r="M104" s="152"/>
      <c r="N104" s="59">
        <v>41.37</v>
      </c>
      <c r="O104" s="193">
        <f t="shared" ref="O104:O119" si="16">N104*1000/I104</f>
        <v>72.578947368421055</v>
      </c>
      <c r="P104" s="152"/>
      <c r="Q104" s="59">
        <v>150.31</v>
      </c>
      <c r="R104" s="193">
        <f t="shared" ref="R104:R119" si="17">Q104*1000/I104</f>
        <v>263.70175438596493</v>
      </c>
      <c r="S104" s="152">
        <v>3</v>
      </c>
      <c r="T104" s="49">
        <v>6.3572637176698088E-2</v>
      </c>
      <c r="U104" s="49">
        <v>0</v>
      </c>
      <c r="V104" s="49">
        <v>0</v>
      </c>
      <c r="W104" s="49">
        <v>0.92965917331399572</v>
      </c>
      <c r="X104" s="49">
        <v>0</v>
      </c>
      <c r="Y104" s="49">
        <v>6.7681895093062621E-3</v>
      </c>
      <c r="Z104" s="178">
        <f t="shared" ref="Z104:Z119" si="18">N104/K104</f>
        <v>0.21582846410684473</v>
      </c>
      <c r="AA104" s="49">
        <v>0</v>
      </c>
      <c r="AB104" s="49">
        <v>0</v>
      </c>
      <c r="AC104" s="49">
        <v>1</v>
      </c>
      <c r="AD104" s="192">
        <f t="shared" ref="AD104:AD119" si="19">Q104/K104</f>
        <v>0.78417153589315525</v>
      </c>
    </row>
    <row r="105" spans="1:30" s="19" customFormat="1" ht="20.100000000000001" customHeight="1" x14ac:dyDescent="0.3">
      <c r="A105" s="12"/>
      <c r="B105" s="44">
        <v>718</v>
      </c>
      <c r="C105" s="58">
        <v>7</v>
      </c>
      <c r="D105" s="43" t="s">
        <v>68</v>
      </c>
      <c r="E105" s="190">
        <v>258</v>
      </c>
      <c r="F105" s="190">
        <v>8</v>
      </c>
      <c r="G105" s="190">
        <v>0</v>
      </c>
      <c r="H105" s="190">
        <v>953</v>
      </c>
      <c r="I105" s="190">
        <v>953</v>
      </c>
      <c r="J105" s="152"/>
      <c r="K105" s="59">
        <v>284.23</v>
      </c>
      <c r="L105" s="191">
        <f t="shared" si="15"/>
        <v>298.24763903462747</v>
      </c>
      <c r="M105" s="152"/>
      <c r="N105" s="59">
        <v>61.07</v>
      </c>
      <c r="O105" s="191">
        <f t="shared" si="16"/>
        <v>64.081846799580276</v>
      </c>
      <c r="P105" s="152"/>
      <c r="Q105" s="59">
        <v>223.16</v>
      </c>
      <c r="R105" s="191">
        <f t="shared" si="17"/>
        <v>234.16579223504721</v>
      </c>
      <c r="S105" s="152">
        <v>2</v>
      </c>
      <c r="T105" s="49">
        <v>8.5966923202881934E-2</v>
      </c>
      <c r="U105" s="49">
        <v>0</v>
      </c>
      <c r="V105" s="49">
        <v>0</v>
      </c>
      <c r="W105" s="49">
        <v>0.91403307679711809</v>
      </c>
      <c r="X105" s="49">
        <v>0</v>
      </c>
      <c r="Y105" s="49">
        <v>0</v>
      </c>
      <c r="Z105" s="177">
        <f t="shared" si="18"/>
        <v>0.21486120395454383</v>
      </c>
      <c r="AA105" s="49">
        <v>0</v>
      </c>
      <c r="AB105" s="49">
        <v>0</v>
      </c>
      <c r="AC105" s="49">
        <v>1</v>
      </c>
      <c r="AD105" s="192">
        <f t="shared" si="19"/>
        <v>0.78513879604545611</v>
      </c>
    </row>
    <row r="106" spans="1:30" s="19" customFormat="1" ht="20.100000000000001" customHeight="1" x14ac:dyDescent="0.3">
      <c r="A106" s="12"/>
      <c r="B106" s="44">
        <v>502</v>
      </c>
      <c r="C106" s="58">
        <v>7</v>
      </c>
      <c r="D106" s="43" t="s">
        <v>91</v>
      </c>
      <c r="E106" s="190">
        <v>5950</v>
      </c>
      <c r="F106" s="190">
        <v>0</v>
      </c>
      <c r="G106" s="190">
        <v>0</v>
      </c>
      <c r="H106" s="190">
        <v>13150</v>
      </c>
      <c r="I106" s="190">
        <v>13150</v>
      </c>
      <c r="J106" s="152"/>
      <c r="K106" s="59">
        <v>3995.83</v>
      </c>
      <c r="L106" s="191">
        <f t="shared" si="15"/>
        <v>303.86539923954371</v>
      </c>
      <c r="M106" s="152"/>
      <c r="N106" s="59">
        <v>856.02</v>
      </c>
      <c r="O106" s="191">
        <f t="shared" si="16"/>
        <v>65.096577946768065</v>
      </c>
      <c r="P106" s="152"/>
      <c r="Q106" s="59">
        <v>3139.81</v>
      </c>
      <c r="R106" s="191">
        <f t="shared" si="17"/>
        <v>238.76882129277567</v>
      </c>
      <c r="S106" s="152"/>
      <c r="T106" s="49">
        <v>8.4647554963669061E-2</v>
      </c>
      <c r="U106" s="49">
        <v>0</v>
      </c>
      <c r="V106" s="49">
        <v>9.3455760379430397E-4</v>
      </c>
      <c r="W106" s="49">
        <v>0.91392724469054465</v>
      </c>
      <c r="X106" s="49">
        <v>4.9064274199200951E-4</v>
      </c>
      <c r="Y106" s="49">
        <v>0</v>
      </c>
      <c r="Z106" s="177">
        <f t="shared" si="18"/>
        <v>0.21422833303719127</v>
      </c>
      <c r="AA106" s="49">
        <v>0</v>
      </c>
      <c r="AB106" s="49">
        <v>0</v>
      </c>
      <c r="AC106" s="49">
        <v>1</v>
      </c>
      <c r="AD106" s="192">
        <f t="shared" si="19"/>
        <v>0.78577166696280876</v>
      </c>
    </row>
    <row r="107" spans="1:30" s="19" customFormat="1" ht="20.100000000000001" customHeight="1" x14ac:dyDescent="0.3">
      <c r="A107" s="12"/>
      <c r="B107" s="44">
        <v>988</v>
      </c>
      <c r="C107" s="58">
        <v>6</v>
      </c>
      <c r="D107" s="43" t="s">
        <v>119</v>
      </c>
      <c r="E107" s="190">
        <v>816</v>
      </c>
      <c r="F107" s="190">
        <v>0</v>
      </c>
      <c r="G107" s="190">
        <v>0</v>
      </c>
      <c r="H107" s="190">
        <v>2748</v>
      </c>
      <c r="I107" s="190">
        <v>2748</v>
      </c>
      <c r="J107" s="152"/>
      <c r="K107" s="59">
        <v>920.37</v>
      </c>
      <c r="L107" s="191">
        <f t="shared" si="15"/>
        <v>334.92358078602621</v>
      </c>
      <c r="M107" s="152"/>
      <c r="N107" s="59">
        <v>196.04</v>
      </c>
      <c r="O107" s="191">
        <f t="shared" si="16"/>
        <v>71.339155749636106</v>
      </c>
      <c r="P107" s="152"/>
      <c r="Q107" s="59">
        <v>724.33</v>
      </c>
      <c r="R107" s="191">
        <f t="shared" si="17"/>
        <v>263.58442503639009</v>
      </c>
      <c r="S107" s="152">
        <v>3</v>
      </c>
      <c r="T107" s="49">
        <v>7.7229136910834523E-2</v>
      </c>
      <c r="U107" s="49">
        <v>0</v>
      </c>
      <c r="V107" s="49">
        <v>1.0201999591920016E-2</v>
      </c>
      <c r="W107" s="49">
        <v>0.91256886349724553</v>
      </c>
      <c r="X107" s="49">
        <v>0</v>
      </c>
      <c r="Y107" s="49">
        <v>0</v>
      </c>
      <c r="Z107" s="177">
        <f t="shared" si="18"/>
        <v>0.21300129295826678</v>
      </c>
      <c r="AA107" s="49">
        <v>0</v>
      </c>
      <c r="AB107" s="49">
        <v>0</v>
      </c>
      <c r="AC107" s="49">
        <v>1</v>
      </c>
      <c r="AD107" s="192">
        <f t="shared" si="19"/>
        <v>0.78699870704173325</v>
      </c>
    </row>
    <row r="108" spans="1:30" s="19" customFormat="1" ht="20.100000000000001" customHeight="1" x14ac:dyDescent="0.3">
      <c r="A108" s="1"/>
      <c r="B108" s="44">
        <v>414</v>
      </c>
      <c r="C108" s="58">
        <v>6</v>
      </c>
      <c r="D108" s="43" t="s">
        <v>60</v>
      </c>
      <c r="E108" s="190">
        <v>2775</v>
      </c>
      <c r="F108" s="190">
        <v>875</v>
      </c>
      <c r="G108" s="190">
        <v>0</v>
      </c>
      <c r="H108" s="190">
        <v>8000</v>
      </c>
      <c r="I108" s="190">
        <v>8000</v>
      </c>
      <c r="J108" s="152"/>
      <c r="K108" s="59">
        <v>2474.9699999999998</v>
      </c>
      <c r="L108" s="191">
        <f t="shared" si="15"/>
        <v>309.37124999999997</v>
      </c>
      <c r="M108" s="152"/>
      <c r="N108" s="59">
        <v>523.09</v>
      </c>
      <c r="O108" s="191">
        <f t="shared" si="16"/>
        <v>65.386250000000004</v>
      </c>
      <c r="P108" s="152"/>
      <c r="Q108" s="59">
        <v>1951.88</v>
      </c>
      <c r="R108" s="191">
        <f t="shared" si="17"/>
        <v>243.98500000000001</v>
      </c>
      <c r="S108" s="152"/>
      <c r="T108" s="49">
        <v>8.4268481523256028E-2</v>
      </c>
      <c r="U108" s="49">
        <v>0</v>
      </c>
      <c r="V108" s="49">
        <v>4.8557609589172032E-2</v>
      </c>
      <c r="W108" s="49">
        <v>0.86717390888757195</v>
      </c>
      <c r="X108" s="49">
        <v>0</v>
      </c>
      <c r="Y108" s="49">
        <v>0</v>
      </c>
      <c r="Z108" s="177">
        <f t="shared" si="18"/>
        <v>0.21135205679260763</v>
      </c>
      <c r="AA108" s="49">
        <v>0</v>
      </c>
      <c r="AB108" s="49">
        <v>5.4767711129782562E-3</v>
      </c>
      <c r="AC108" s="49">
        <v>0.99452322888702172</v>
      </c>
      <c r="AD108" s="192">
        <f t="shared" si="19"/>
        <v>0.78864794320739251</v>
      </c>
    </row>
    <row r="109" spans="1:30" s="19" customFormat="1" ht="20.100000000000001" customHeight="1" x14ac:dyDescent="0.3">
      <c r="A109" s="12"/>
      <c r="B109" s="44">
        <v>416</v>
      </c>
      <c r="C109" s="58">
        <v>9</v>
      </c>
      <c r="D109" s="43" t="s">
        <v>35</v>
      </c>
      <c r="E109" s="190">
        <v>1163</v>
      </c>
      <c r="F109" s="190">
        <v>21</v>
      </c>
      <c r="G109" s="190">
        <v>409</v>
      </c>
      <c r="H109" s="190">
        <v>1400</v>
      </c>
      <c r="I109" s="190">
        <v>1570</v>
      </c>
      <c r="J109" s="152"/>
      <c r="K109" s="59">
        <v>605.96</v>
      </c>
      <c r="L109" s="191">
        <f t="shared" si="15"/>
        <v>385.96178343949043</v>
      </c>
      <c r="M109" s="152"/>
      <c r="N109" s="59">
        <v>126.91</v>
      </c>
      <c r="O109" s="191">
        <f t="shared" si="16"/>
        <v>80.834394904458605</v>
      </c>
      <c r="P109" s="152"/>
      <c r="Q109" s="59">
        <v>479.05</v>
      </c>
      <c r="R109" s="191">
        <f t="shared" si="17"/>
        <v>305.12738853503186</v>
      </c>
      <c r="S109" s="152"/>
      <c r="T109" s="49">
        <v>6.0751713812938306E-2</v>
      </c>
      <c r="U109" s="49">
        <v>0</v>
      </c>
      <c r="V109" s="49">
        <v>7.8795997163344109E-2</v>
      </c>
      <c r="W109" s="49">
        <v>0.86045228902371762</v>
      </c>
      <c r="X109" s="49">
        <v>0</v>
      </c>
      <c r="Y109" s="49">
        <v>0</v>
      </c>
      <c r="Z109" s="177">
        <f t="shared" si="18"/>
        <v>0.20943626642022575</v>
      </c>
      <c r="AA109" s="49">
        <v>0</v>
      </c>
      <c r="AB109" s="49">
        <v>5.907525310510385E-3</v>
      </c>
      <c r="AC109" s="49">
        <v>0.99409247468948969</v>
      </c>
      <c r="AD109" s="192">
        <f t="shared" si="19"/>
        <v>0.79056373357977416</v>
      </c>
    </row>
    <row r="110" spans="1:30" ht="19.5" customHeight="1" x14ac:dyDescent="0.3">
      <c r="B110" s="44">
        <v>249</v>
      </c>
      <c r="C110" s="58">
        <v>7</v>
      </c>
      <c r="D110" s="43" t="s">
        <v>55</v>
      </c>
      <c r="E110" s="190">
        <v>9953</v>
      </c>
      <c r="F110" s="190">
        <v>830</v>
      </c>
      <c r="G110" s="190">
        <v>153</v>
      </c>
      <c r="H110" s="190">
        <v>22265</v>
      </c>
      <c r="I110" s="190">
        <v>22329</v>
      </c>
      <c r="J110" s="152"/>
      <c r="K110" s="59">
        <v>9372.5</v>
      </c>
      <c r="L110" s="191">
        <f t="shared" si="15"/>
        <v>419.74562228492096</v>
      </c>
      <c r="M110" s="152"/>
      <c r="N110" s="59">
        <v>1916.28</v>
      </c>
      <c r="O110" s="191">
        <f t="shared" si="16"/>
        <v>85.820233776702949</v>
      </c>
      <c r="P110" s="152"/>
      <c r="Q110" s="59">
        <v>7456.22</v>
      </c>
      <c r="R110" s="191">
        <f t="shared" si="17"/>
        <v>333.92538850821802</v>
      </c>
      <c r="S110" s="152"/>
      <c r="T110" s="49">
        <v>6.4019871835013675E-2</v>
      </c>
      <c r="U110" s="49">
        <v>0</v>
      </c>
      <c r="V110" s="49">
        <v>6.5230550858955891E-2</v>
      </c>
      <c r="W110" s="49">
        <v>0.83346379443505125</v>
      </c>
      <c r="X110" s="49">
        <v>0</v>
      </c>
      <c r="Y110" s="49">
        <v>3.7285782870979188E-2</v>
      </c>
      <c r="Z110" s="177">
        <f t="shared" si="18"/>
        <v>0.20445772205921578</v>
      </c>
      <c r="AA110" s="49">
        <v>0</v>
      </c>
      <c r="AB110" s="49">
        <v>0</v>
      </c>
      <c r="AC110" s="49">
        <v>1</v>
      </c>
      <c r="AD110" s="192">
        <f t="shared" si="19"/>
        <v>0.79554227794078425</v>
      </c>
    </row>
    <row r="111" spans="1:30" s="29" customFormat="1" ht="20.100000000000001" customHeight="1" x14ac:dyDescent="0.3">
      <c r="A111" s="1"/>
      <c r="B111" s="44">
        <v>426</v>
      </c>
      <c r="C111" s="58">
        <v>6</v>
      </c>
      <c r="D111" s="43" t="s">
        <v>146</v>
      </c>
      <c r="E111" s="190">
        <v>4035</v>
      </c>
      <c r="F111" s="190">
        <v>1607</v>
      </c>
      <c r="G111" s="190">
        <v>180</v>
      </c>
      <c r="H111" s="190">
        <v>10498</v>
      </c>
      <c r="I111" s="190">
        <v>10573</v>
      </c>
      <c r="J111" s="152"/>
      <c r="K111" s="59">
        <v>3190.4</v>
      </c>
      <c r="L111" s="191">
        <f t="shared" si="15"/>
        <v>301.74973990352788</v>
      </c>
      <c r="M111" s="152"/>
      <c r="N111" s="59">
        <v>649.07000000000005</v>
      </c>
      <c r="O111" s="191">
        <f t="shared" si="16"/>
        <v>61.389388063936444</v>
      </c>
      <c r="P111" s="152"/>
      <c r="Q111" s="59">
        <v>2541.33</v>
      </c>
      <c r="R111" s="191">
        <f t="shared" si="17"/>
        <v>240.3603518395914</v>
      </c>
      <c r="S111" s="152"/>
      <c r="T111" s="49">
        <v>8.9112114255781347E-2</v>
      </c>
      <c r="U111" s="49">
        <v>0</v>
      </c>
      <c r="V111" s="49">
        <v>0.12325327006332136</v>
      </c>
      <c r="W111" s="49">
        <v>0.77534010199208092</v>
      </c>
      <c r="X111" s="49">
        <v>0</v>
      </c>
      <c r="Y111" s="49">
        <v>1.2294513688816306E-2</v>
      </c>
      <c r="Z111" s="177">
        <f t="shared" si="18"/>
        <v>0.20344470912738216</v>
      </c>
      <c r="AA111" s="49">
        <v>0</v>
      </c>
      <c r="AB111" s="49">
        <v>0</v>
      </c>
      <c r="AC111" s="49">
        <v>1</v>
      </c>
      <c r="AD111" s="192">
        <f t="shared" si="19"/>
        <v>0.79655529087261778</v>
      </c>
    </row>
    <row r="112" spans="1:30" s="29" customFormat="1" ht="20.100000000000001" customHeight="1" x14ac:dyDescent="0.3">
      <c r="A112" s="1"/>
      <c r="B112" s="44">
        <v>522</v>
      </c>
      <c r="C112" s="58">
        <v>9</v>
      </c>
      <c r="D112" s="43" t="s">
        <v>23</v>
      </c>
      <c r="E112" s="190">
        <v>1401</v>
      </c>
      <c r="F112" s="190">
        <v>0</v>
      </c>
      <c r="G112" s="190">
        <v>189</v>
      </c>
      <c r="H112" s="190">
        <v>2713</v>
      </c>
      <c r="I112" s="190">
        <v>2792</v>
      </c>
      <c r="J112" s="152"/>
      <c r="K112" s="59">
        <v>1003.42</v>
      </c>
      <c r="L112" s="191">
        <f t="shared" si="15"/>
        <v>359.39111747851001</v>
      </c>
      <c r="M112" s="152"/>
      <c r="N112" s="59">
        <v>185.12</v>
      </c>
      <c r="O112" s="191">
        <f t="shared" si="16"/>
        <v>66.303724928366762</v>
      </c>
      <c r="P112" s="152"/>
      <c r="Q112" s="59">
        <v>818.3</v>
      </c>
      <c r="R112" s="191">
        <f t="shared" si="17"/>
        <v>293.08739255014325</v>
      </c>
      <c r="S112" s="152"/>
      <c r="T112" s="49">
        <v>8.0758426966292124E-2</v>
      </c>
      <c r="U112" s="49">
        <v>0</v>
      </c>
      <c r="V112" s="49">
        <v>1.08038029386344E-3</v>
      </c>
      <c r="W112" s="49">
        <v>0.89071953327571296</v>
      </c>
      <c r="X112" s="49">
        <v>0</v>
      </c>
      <c r="Y112" s="49">
        <v>2.7441659464131372E-2</v>
      </c>
      <c r="Z112" s="177">
        <f t="shared" si="18"/>
        <v>0.1844890474576947</v>
      </c>
      <c r="AA112" s="49">
        <v>0</v>
      </c>
      <c r="AB112" s="49">
        <v>0</v>
      </c>
      <c r="AC112" s="49">
        <v>1</v>
      </c>
      <c r="AD112" s="192">
        <f t="shared" si="19"/>
        <v>0.81551095254230532</v>
      </c>
    </row>
    <row r="113" spans="1:31" s="29" customFormat="1" ht="20.100000000000001" customHeight="1" x14ac:dyDescent="0.3">
      <c r="A113" s="1"/>
      <c r="B113" s="44">
        <v>758</v>
      </c>
      <c r="C113" s="58">
        <v>6</v>
      </c>
      <c r="D113" s="43" t="s">
        <v>164</v>
      </c>
      <c r="E113" s="190">
        <v>3517</v>
      </c>
      <c r="F113" s="190">
        <v>24</v>
      </c>
      <c r="G113" s="190">
        <v>180</v>
      </c>
      <c r="H113" s="190">
        <v>7749</v>
      </c>
      <c r="I113" s="190">
        <v>7824</v>
      </c>
      <c r="J113" s="152"/>
      <c r="K113" s="59">
        <v>2531.36</v>
      </c>
      <c r="L113" s="191">
        <f t="shared" si="15"/>
        <v>323.53783231083844</v>
      </c>
      <c r="M113" s="152"/>
      <c r="N113" s="59">
        <v>465.87</v>
      </c>
      <c r="O113" s="191">
        <f t="shared" si="16"/>
        <v>59.543711656441715</v>
      </c>
      <c r="P113" s="152"/>
      <c r="Q113" s="59">
        <v>2065.4899999999998</v>
      </c>
      <c r="R113" s="191">
        <f t="shared" si="17"/>
        <v>263.99412065439668</v>
      </c>
      <c r="S113" s="152"/>
      <c r="T113" s="49">
        <v>9.1656470689248079E-2</v>
      </c>
      <c r="U113" s="49">
        <v>0</v>
      </c>
      <c r="V113" s="49">
        <v>0</v>
      </c>
      <c r="W113" s="49">
        <v>0.90834352931075191</v>
      </c>
      <c r="X113" s="49">
        <v>0</v>
      </c>
      <c r="Y113" s="49">
        <v>0</v>
      </c>
      <c r="Z113" s="177">
        <f t="shared" si="18"/>
        <v>0.18403940964540799</v>
      </c>
      <c r="AA113" s="49">
        <v>0</v>
      </c>
      <c r="AB113" s="49">
        <v>0</v>
      </c>
      <c r="AC113" s="49">
        <v>1</v>
      </c>
      <c r="AD113" s="192">
        <f t="shared" si="19"/>
        <v>0.8159605903545919</v>
      </c>
    </row>
    <row r="114" spans="1:31" s="29" customFormat="1" ht="20.100000000000001" customHeight="1" x14ac:dyDescent="0.3">
      <c r="A114" s="1"/>
      <c r="B114" s="44">
        <v>929</v>
      </c>
      <c r="C114" s="58">
        <v>8</v>
      </c>
      <c r="D114" s="43" t="s">
        <v>159</v>
      </c>
      <c r="E114" s="190">
        <v>675</v>
      </c>
      <c r="F114" s="190">
        <v>70</v>
      </c>
      <c r="G114" s="190">
        <v>0</v>
      </c>
      <c r="H114" s="190">
        <v>1611</v>
      </c>
      <c r="I114" s="190">
        <v>1611</v>
      </c>
      <c r="J114" s="152"/>
      <c r="K114" s="59">
        <v>490.13</v>
      </c>
      <c r="L114" s="191">
        <f t="shared" si="15"/>
        <v>304.23960273122282</v>
      </c>
      <c r="M114" s="152"/>
      <c r="N114" s="59">
        <v>70.7</v>
      </c>
      <c r="O114" s="191">
        <f t="shared" si="16"/>
        <v>43.88578522656735</v>
      </c>
      <c r="P114" s="152"/>
      <c r="Q114" s="59">
        <v>419.43</v>
      </c>
      <c r="R114" s="191">
        <f t="shared" si="17"/>
        <v>260.35381750465547</v>
      </c>
      <c r="S114" s="152">
        <v>3</v>
      </c>
      <c r="T114" s="49">
        <v>0.12560113154172561</v>
      </c>
      <c r="U114" s="49">
        <v>0</v>
      </c>
      <c r="V114" s="49">
        <v>0</v>
      </c>
      <c r="W114" s="49">
        <v>0.87439886845827441</v>
      </c>
      <c r="X114" s="49">
        <v>0</v>
      </c>
      <c r="Y114" s="49">
        <v>0</v>
      </c>
      <c r="Z114" s="177">
        <f t="shared" si="18"/>
        <v>0.1442474445555261</v>
      </c>
      <c r="AA114" s="49">
        <v>0</v>
      </c>
      <c r="AB114" s="49">
        <v>0</v>
      </c>
      <c r="AC114" s="49">
        <v>1</v>
      </c>
      <c r="AD114" s="192">
        <f t="shared" si="19"/>
        <v>0.85575255544447393</v>
      </c>
    </row>
    <row r="115" spans="1:31" s="29" customFormat="1" ht="20.100000000000001" customHeight="1" x14ac:dyDescent="0.3">
      <c r="A115" s="1"/>
      <c r="B115" s="44">
        <v>987</v>
      </c>
      <c r="C115" s="58">
        <v>9</v>
      </c>
      <c r="D115" s="43" t="s">
        <v>89</v>
      </c>
      <c r="E115" s="190">
        <v>2900</v>
      </c>
      <c r="F115" s="190">
        <v>82</v>
      </c>
      <c r="G115" s="190">
        <v>0</v>
      </c>
      <c r="H115" s="190">
        <v>13132</v>
      </c>
      <c r="I115" s="190">
        <v>13132</v>
      </c>
      <c r="J115" s="152"/>
      <c r="K115" s="59">
        <v>3987.2</v>
      </c>
      <c r="L115" s="191">
        <f t="shared" si="15"/>
        <v>303.62473347547973</v>
      </c>
      <c r="M115" s="152"/>
      <c r="N115" s="59">
        <v>555.85</v>
      </c>
      <c r="O115" s="191">
        <f t="shared" si="16"/>
        <v>42.327901309777644</v>
      </c>
      <c r="P115" s="152"/>
      <c r="Q115" s="59">
        <v>3431.35</v>
      </c>
      <c r="R115" s="191">
        <f t="shared" si="17"/>
        <v>261.29683216570209</v>
      </c>
      <c r="S115" s="152">
        <v>3</v>
      </c>
      <c r="T115" s="49">
        <v>0.13017900512728253</v>
      </c>
      <c r="U115" s="49">
        <v>0</v>
      </c>
      <c r="V115" s="49">
        <v>0</v>
      </c>
      <c r="W115" s="49">
        <v>0.86982099487271747</v>
      </c>
      <c r="X115" s="49">
        <v>0</v>
      </c>
      <c r="Y115" s="49">
        <v>0</v>
      </c>
      <c r="Z115" s="177">
        <f t="shared" si="18"/>
        <v>0.13940860754414128</v>
      </c>
      <c r="AA115" s="49">
        <v>0</v>
      </c>
      <c r="AB115" s="49">
        <v>0</v>
      </c>
      <c r="AC115" s="49">
        <v>1</v>
      </c>
      <c r="AD115" s="192">
        <f t="shared" si="19"/>
        <v>0.86059139245585881</v>
      </c>
      <c r="AE115" s="41"/>
    </row>
    <row r="116" spans="1:31" ht="20.100000000000001" customHeight="1" x14ac:dyDescent="0.3">
      <c r="B116" s="44">
        <v>697</v>
      </c>
      <c r="C116" s="58">
        <v>6</v>
      </c>
      <c r="D116" s="43" t="s">
        <v>151</v>
      </c>
      <c r="E116" s="190">
        <v>3813</v>
      </c>
      <c r="F116" s="190">
        <v>65</v>
      </c>
      <c r="G116" s="190">
        <v>1912</v>
      </c>
      <c r="H116" s="190">
        <v>5586</v>
      </c>
      <c r="I116" s="190">
        <v>6383</v>
      </c>
      <c r="J116" s="152"/>
      <c r="K116" s="59">
        <v>1794</v>
      </c>
      <c r="L116" s="191">
        <f t="shared" si="15"/>
        <v>281.05906313645619</v>
      </c>
      <c r="M116" s="152"/>
      <c r="N116" s="59">
        <v>138.74</v>
      </c>
      <c r="O116" s="191">
        <f t="shared" si="16"/>
        <v>21.735860880463733</v>
      </c>
      <c r="P116" s="152"/>
      <c r="Q116" s="59">
        <v>1655.26</v>
      </c>
      <c r="R116" s="191">
        <f t="shared" si="17"/>
        <v>259.3232022559925</v>
      </c>
      <c r="S116" s="152">
        <v>3</v>
      </c>
      <c r="T116" s="49">
        <v>0.22185382730286868</v>
      </c>
      <c r="U116" s="49">
        <v>0</v>
      </c>
      <c r="V116" s="49">
        <v>0</v>
      </c>
      <c r="W116" s="49">
        <v>0.77814617269713127</v>
      </c>
      <c r="X116" s="49">
        <v>0</v>
      </c>
      <c r="Y116" s="49">
        <v>0</v>
      </c>
      <c r="Z116" s="177">
        <f t="shared" si="18"/>
        <v>7.7335562987736903E-2</v>
      </c>
      <c r="AA116" s="49">
        <v>0</v>
      </c>
      <c r="AB116" s="49">
        <v>0</v>
      </c>
      <c r="AC116" s="49">
        <v>1</v>
      </c>
      <c r="AD116" s="192">
        <f t="shared" si="19"/>
        <v>0.92266443701226308</v>
      </c>
    </row>
    <row r="117" spans="1:31" s="1" customFormat="1" ht="20.100000000000001" customHeight="1" x14ac:dyDescent="0.3">
      <c r="B117" s="44">
        <v>100</v>
      </c>
      <c r="C117" s="58">
        <v>9</v>
      </c>
      <c r="D117" s="43" t="s">
        <v>76</v>
      </c>
      <c r="E117" s="190">
        <v>468</v>
      </c>
      <c r="F117" s="190">
        <v>16</v>
      </c>
      <c r="G117" s="190">
        <v>484</v>
      </c>
      <c r="H117" s="190">
        <v>2170</v>
      </c>
      <c r="I117" s="190">
        <v>2170</v>
      </c>
      <c r="J117" s="152"/>
      <c r="K117" s="59">
        <v>1010.52</v>
      </c>
      <c r="L117" s="191">
        <f t="shared" si="15"/>
        <v>465.67741935483872</v>
      </c>
      <c r="M117" s="152"/>
      <c r="N117" s="59">
        <v>62.14</v>
      </c>
      <c r="O117" s="191">
        <f t="shared" si="16"/>
        <v>28.635944700460829</v>
      </c>
      <c r="P117" s="152"/>
      <c r="Q117" s="59">
        <v>948.38</v>
      </c>
      <c r="R117" s="191">
        <f t="shared" si="17"/>
        <v>437.04147465437791</v>
      </c>
      <c r="S117" s="152"/>
      <c r="T117" s="49">
        <v>0.19246861924686193</v>
      </c>
      <c r="U117" s="49">
        <v>0</v>
      </c>
      <c r="V117" s="49">
        <v>0</v>
      </c>
      <c r="W117" s="49">
        <v>0.80753138075313802</v>
      </c>
      <c r="X117" s="49">
        <v>0</v>
      </c>
      <c r="Y117" s="49">
        <v>0</v>
      </c>
      <c r="Z117" s="177">
        <f t="shared" si="18"/>
        <v>6.1493092665162494E-2</v>
      </c>
      <c r="AA117" s="49">
        <v>0</v>
      </c>
      <c r="AB117" s="49">
        <v>0</v>
      </c>
      <c r="AC117" s="49">
        <v>1</v>
      </c>
      <c r="AD117" s="192">
        <f t="shared" si="19"/>
        <v>0.93850690733483755</v>
      </c>
    </row>
    <row r="118" spans="1:31" ht="20.100000000000001" customHeight="1" x14ac:dyDescent="0.3">
      <c r="B118" s="44">
        <v>510</v>
      </c>
      <c r="C118" s="58">
        <v>7</v>
      </c>
      <c r="D118" s="43" t="s">
        <v>163</v>
      </c>
      <c r="E118" s="190">
        <v>4830</v>
      </c>
      <c r="F118" s="190">
        <v>0</v>
      </c>
      <c r="G118" s="190">
        <v>0</v>
      </c>
      <c r="H118" s="190">
        <v>10833</v>
      </c>
      <c r="I118" s="190">
        <v>10833</v>
      </c>
      <c r="J118" s="152"/>
      <c r="K118" s="59">
        <v>2596.9899999999998</v>
      </c>
      <c r="L118" s="191">
        <f t="shared" si="15"/>
        <v>239.72953013938891</v>
      </c>
      <c r="M118" s="152"/>
      <c r="N118" s="59">
        <v>136.6</v>
      </c>
      <c r="O118" s="191">
        <f t="shared" si="16"/>
        <v>12.609618757500231</v>
      </c>
      <c r="P118" s="152"/>
      <c r="Q118" s="59">
        <v>2460.39</v>
      </c>
      <c r="R118" s="191">
        <f t="shared" si="17"/>
        <v>227.11991138188867</v>
      </c>
      <c r="S118" s="152"/>
      <c r="T118" s="49">
        <v>0.43696925329428987</v>
      </c>
      <c r="U118" s="49">
        <v>0</v>
      </c>
      <c r="V118" s="49">
        <v>0</v>
      </c>
      <c r="W118" s="49">
        <v>0.56303074670571007</v>
      </c>
      <c r="X118" s="49">
        <v>0</v>
      </c>
      <c r="Y118" s="49">
        <v>0</v>
      </c>
      <c r="Z118" s="177">
        <f t="shared" si="18"/>
        <v>5.2599355407606498E-2</v>
      </c>
      <c r="AA118" s="49">
        <v>0</v>
      </c>
      <c r="AB118" s="49">
        <v>0</v>
      </c>
      <c r="AC118" s="49">
        <v>1</v>
      </c>
      <c r="AD118" s="192">
        <f t="shared" si="19"/>
        <v>0.94740064459239348</v>
      </c>
    </row>
    <row r="119" spans="1:31" ht="20.100000000000001" customHeight="1" thickBot="1" x14ac:dyDescent="0.35">
      <c r="B119" s="45">
        <v>331</v>
      </c>
      <c r="C119" s="135">
        <v>9</v>
      </c>
      <c r="D119" s="46" t="s">
        <v>97</v>
      </c>
      <c r="E119" s="195">
        <v>3656</v>
      </c>
      <c r="F119" s="195">
        <v>2</v>
      </c>
      <c r="G119" s="195">
        <v>0</v>
      </c>
      <c r="H119" s="195">
        <v>6331</v>
      </c>
      <c r="I119" s="195">
        <v>6331</v>
      </c>
      <c r="J119" s="154"/>
      <c r="K119" s="136">
        <v>12261.73</v>
      </c>
      <c r="L119" s="196">
        <f t="shared" si="15"/>
        <v>1936.7761806981518</v>
      </c>
      <c r="M119" s="154"/>
      <c r="N119" s="136">
        <v>545.64</v>
      </c>
      <c r="O119" s="196">
        <f t="shared" si="16"/>
        <v>86.185436739851525</v>
      </c>
      <c r="P119" s="154"/>
      <c r="Q119" s="136">
        <v>11716.09</v>
      </c>
      <c r="R119" s="196">
        <f t="shared" si="17"/>
        <v>1850.5907439583004</v>
      </c>
      <c r="S119" s="154" t="s">
        <v>142</v>
      </c>
      <c r="T119" s="137">
        <v>6.3924932189722172E-2</v>
      </c>
      <c r="U119" s="137">
        <v>0</v>
      </c>
      <c r="V119" s="137">
        <v>1.7777289055054615E-2</v>
      </c>
      <c r="W119" s="137">
        <v>0.91829777875522323</v>
      </c>
      <c r="X119" s="137">
        <v>0</v>
      </c>
      <c r="Y119" s="137">
        <v>0</v>
      </c>
      <c r="Z119" s="175">
        <f t="shared" si="18"/>
        <v>4.4499430341395543E-2</v>
      </c>
      <c r="AA119" s="137">
        <v>0</v>
      </c>
      <c r="AB119" s="137">
        <v>1.0310607036989302E-3</v>
      </c>
      <c r="AC119" s="137">
        <v>0.99896893929630104</v>
      </c>
      <c r="AD119" s="197">
        <f t="shared" si="19"/>
        <v>0.95550056965860453</v>
      </c>
    </row>
    <row r="120" spans="1:31" ht="16.8" thickBot="1" x14ac:dyDescent="0.35">
      <c r="B120" s="38"/>
      <c r="P120" s="198"/>
      <c r="S120" s="199"/>
      <c r="Z120" s="12"/>
    </row>
    <row r="121" spans="1:31" s="1" customFormat="1" ht="16.8" thickBot="1" x14ac:dyDescent="0.35">
      <c r="B121" s="31"/>
      <c r="C121" s="2"/>
      <c r="D121" s="32" t="s">
        <v>108</v>
      </c>
      <c r="E121" s="33">
        <f>SUM(E8:E119)</f>
        <v>3854901</v>
      </c>
      <c r="F121" s="33">
        <f>SUM(F8:F119)</f>
        <v>1413522</v>
      </c>
      <c r="G121" s="33">
        <f>SUM(G8:G119)</f>
        <v>115575</v>
      </c>
      <c r="H121" s="33">
        <f>SUM(H8:H119)</f>
        <v>13197402</v>
      </c>
      <c r="I121" s="33">
        <f>SUM(I8:I119)</f>
        <v>13245361</v>
      </c>
      <c r="J121" s="34"/>
      <c r="K121" s="33">
        <f>SUM(K8:K119)</f>
        <v>4739901.5710771736</v>
      </c>
      <c r="L121" s="60">
        <f>K121*1000/I121</f>
        <v>357.85370976881438</v>
      </c>
      <c r="M121" s="35"/>
      <c r="N121" s="33">
        <f>SUM(N8:N119)</f>
        <v>2349374.0659845057</v>
      </c>
      <c r="O121" s="60">
        <f t="shared" ref="O121" si="20">N121*1000/I121</f>
        <v>177.37335101583909</v>
      </c>
      <c r="P121" s="53"/>
      <c r="Q121" s="33">
        <f>SUM(Q8:Q119)</f>
        <v>2390527.5050926711</v>
      </c>
      <c r="R121" s="60">
        <f t="shared" ref="R121" si="21">Q121*1000/I121</f>
        <v>180.48035875297555</v>
      </c>
      <c r="S121" s="52"/>
      <c r="T121" s="47">
        <f>SUMPRODUCT($N8:$N119,T8:T119)/$N121</f>
        <v>3.0951925047971347E-2</v>
      </c>
      <c r="U121" s="48">
        <f t="shared" ref="U121:Y121" si="22">SUMPRODUCT($N8:$N119,U8:U119)/$N121</f>
        <v>5.0427091077279874E-3</v>
      </c>
      <c r="V121" s="48">
        <f t="shared" si="22"/>
        <v>8.4529199872979952E-2</v>
      </c>
      <c r="W121" s="48">
        <f t="shared" si="22"/>
        <v>0.46990495676340499</v>
      </c>
      <c r="X121" s="48">
        <f t="shared" si="22"/>
        <v>0.40278423550676457</v>
      </c>
      <c r="Y121" s="48">
        <f t="shared" si="22"/>
        <v>6.7869737011497094E-3</v>
      </c>
      <c r="Z121" s="36">
        <f>N121/K121</f>
        <v>0.49565882977831438</v>
      </c>
      <c r="AA121" s="48">
        <f>SUMPRODUCT($Q8:$Q119,AA8:AA119)/$Q121</f>
        <v>5.5002052777009515E-2</v>
      </c>
      <c r="AB121" s="48">
        <f t="shared" ref="AB121:AC121" si="23">SUMPRODUCT($Q8:$Q119,AB8:AB119)/$Q121</f>
        <v>1.1734648499228425E-3</v>
      </c>
      <c r="AC121" s="48">
        <f t="shared" si="23"/>
        <v>0.94382448237306782</v>
      </c>
      <c r="AD121" s="37">
        <f>Q121/K121</f>
        <v>0.50434117022168634</v>
      </c>
    </row>
    <row r="122" spans="1:31" x14ac:dyDescent="0.3">
      <c r="B122" s="38"/>
      <c r="D122" s="39"/>
      <c r="G122" s="30"/>
      <c r="H122" s="30"/>
      <c r="L122" s="12"/>
      <c r="M122" s="12"/>
      <c r="N122" s="12"/>
      <c r="O122" s="12"/>
      <c r="P122" s="54"/>
      <c r="Q122" s="12"/>
      <c r="W122" s="10"/>
    </row>
    <row r="123" spans="1:31" x14ac:dyDescent="0.3">
      <c r="D123" s="64" t="s">
        <v>109</v>
      </c>
      <c r="E123" s="30"/>
      <c r="F123" s="61"/>
      <c r="G123" s="61"/>
      <c r="H123" s="30"/>
      <c r="I123" s="30"/>
      <c r="J123" s="30"/>
      <c r="K123" s="62"/>
      <c r="L123" s="62"/>
    </row>
    <row r="124" spans="1:31" ht="46.5" customHeight="1" x14ac:dyDescent="0.3">
      <c r="D124" s="212" t="s">
        <v>132</v>
      </c>
      <c r="E124" s="212"/>
      <c r="F124" s="212"/>
      <c r="G124" s="212"/>
      <c r="H124" s="212"/>
      <c r="I124" s="212"/>
      <c r="J124" s="212"/>
      <c r="K124" s="212"/>
      <c r="L124" s="212"/>
    </row>
    <row r="125" spans="1:31" ht="32.700000000000003" customHeight="1" x14ac:dyDescent="0.3">
      <c r="D125" s="212" t="s">
        <v>113</v>
      </c>
      <c r="E125" s="212"/>
      <c r="F125" s="212"/>
      <c r="G125" s="212"/>
      <c r="H125" s="212"/>
      <c r="I125" s="212"/>
      <c r="J125" s="212"/>
      <c r="K125" s="212"/>
      <c r="L125" s="212"/>
    </row>
    <row r="126" spans="1:31" ht="19.95" customHeight="1" x14ac:dyDescent="0.3">
      <c r="D126" s="212" t="s">
        <v>114</v>
      </c>
      <c r="E126" s="212"/>
      <c r="F126" s="212"/>
      <c r="G126" s="212"/>
      <c r="H126" s="212"/>
      <c r="I126" s="212"/>
      <c r="J126" s="212"/>
      <c r="K126" s="212"/>
      <c r="L126" s="212"/>
    </row>
    <row r="127" spans="1:31" x14ac:dyDescent="0.3">
      <c r="D127" s="212" t="s">
        <v>131</v>
      </c>
      <c r="E127" s="212"/>
      <c r="F127" s="212"/>
      <c r="G127" s="212"/>
      <c r="H127" s="212"/>
      <c r="I127" s="212"/>
      <c r="J127" s="212"/>
      <c r="K127" s="212"/>
      <c r="L127" s="212"/>
    </row>
    <row r="128" spans="1:31" ht="34.5" customHeight="1" x14ac:dyDescent="0.3">
      <c r="D128" s="212" t="s">
        <v>115</v>
      </c>
      <c r="E128" s="212"/>
      <c r="F128" s="212"/>
      <c r="G128" s="212"/>
      <c r="H128" s="212"/>
      <c r="I128" s="212"/>
      <c r="J128" s="212"/>
      <c r="K128" s="212"/>
      <c r="L128" s="212"/>
    </row>
    <row r="129" spans="4:12" ht="42" customHeight="1" x14ac:dyDescent="0.3">
      <c r="D129" s="212" t="s">
        <v>116</v>
      </c>
      <c r="E129" s="212"/>
      <c r="F129" s="212"/>
      <c r="G129" s="212"/>
      <c r="H129" s="212"/>
      <c r="I129" s="212"/>
      <c r="J129" s="212"/>
      <c r="K129" s="212"/>
      <c r="L129" s="212"/>
    </row>
    <row r="130" spans="4:12" x14ac:dyDescent="0.3">
      <c r="D130" s="42"/>
      <c r="E130" s="42"/>
      <c r="F130" s="42"/>
      <c r="G130" s="42"/>
      <c r="H130" s="42"/>
      <c r="I130" s="42"/>
      <c r="J130" s="42"/>
      <c r="K130" s="42"/>
      <c r="L130" s="42"/>
    </row>
    <row r="131" spans="4:12" x14ac:dyDescent="0.3">
      <c r="G131" s="30" t="s">
        <v>110</v>
      </c>
      <c r="H131" s="30"/>
      <c r="K131" s="12"/>
      <c r="L131" s="12"/>
    </row>
    <row r="132" spans="4:12" x14ac:dyDescent="0.3">
      <c r="D132" s="63" t="s">
        <v>143</v>
      </c>
      <c r="K132" s="12"/>
      <c r="L132" s="12"/>
    </row>
    <row r="133" spans="4:12" ht="33" customHeight="1" x14ac:dyDescent="0.3">
      <c r="D133" s="201" t="s">
        <v>144</v>
      </c>
      <c r="E133" s="201"/>
      <c r="F133" s="201"/>
      <c r="G133" s="201"/>
      <c r="H133" s="201"/>
      <c r="I133" s="201"/>
      <c r="J133" s="201"/>
      <c r="K133" s="201"/>
      <c r="L133" s="201"/>
    </row>
    <row r="134" spans="4:12" x14ac:dyDescent="0.3">
      <c r="D134" s="202" t="s">
        <v>117</v>
      </c>
      <c r="E134" s="202"/>
      <c r="F134" s="202"/>
      <c r="G134" s="202"/>
      <c r="H134" s="202"/>
      <c r="I134" s="202"/>
      <c r="J134" s="202"/>
      <c r="K134" s="202"/>
      <c r="L134" s="202"/>
    </row>
  </sheetData>
  <sheetProtection algorithmName="SHA-512" hashValue="s8ZuMhBNBUTtPrxKtlzw7Uiq8xIjn/emy3jskO2H/zS6IGfFbel3NasMqPM7d9zkADDzS7nnkYjbQks4ajk99w==" saltValue="4JuUo+RfJF+PQpP63mPHfQ==" spinCount="100000" sheet="1" objects="1" scenarios="1"/>
  <mergeCells count="26">
    <mergeCell ref="A1:D1"/>
    <mergeCell ref="B5:B6"/>
    <mergeCell ref="C5:C6"/>
    <mergeCell ref="D5:D6"/>
    <mergeCell ref="E5:E6"/>
    <mergeCell ref="A2:D2"/>
    <mergeCell ref="AA5:AD5"/>
    <mergeCell ref="H5:H6"/>
    <mergeCell ref="I5:I6"/>
    <mergeCell ref="J5:J6"/>
    <mergeCell ref="K5:L6"/>
    <mergeCell ref="N5:O6"/>
    <mergeCell ref="P5:P6"/>
    <mergeCell ref="D133:L133"/>
    <mergeCell ref="D134:L134"/>
    <mergeCell ref="Q5:R6"/>
    <mergeCell ref="S5:S6"/>
    <mergeCell ref="T5:Z5"/>
    <mergeCell ref="D124:L124"/>
    <mergeCell ref="D125:L125"/>
    <mergeCell ref="G5:G6"/>
    <mergeCell ref="D126:L126"/>
    <mergeCell ref="D127:L127"/>
    <mergeCell ref="D128:L128"/>
    <mergeCell ref="D129:L129"/>
    <mergeCell ref="F5:F6"/>
  </mergeCells>
  <pageMargins left="0.25" right="0.25" top="0.75" bottom="0.75" header="0.3" footer="0.3"/>
  <pageSetup paperSize="17" scale="6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0FB86-EA13-4FC1-89D1-656FC168DF14}">
  <sheetPr>
    <pageSetUpPr fitToPage="1"/>
  </sheetPr>
  <dimension ref="A1:AE134"/>
  <sheetViews>
    <sheetView zoomScale="90" zoomScaleNormal="90" workbookViewId="0">
      <selection activeCell="A2" sqref="A2:D2"/>
    </sheetView>
  </sheetViews>
  <sheetFormatPr defaultColWidth="9.33203125" defaultRowHeight="16.2" x14ac:dyDescent="0.3"/>
  <cols>
    <col min="1" max="1" width="1.33203125" style="12" customWidth="1"/>
    <col min="2" max="2" width="8.33203125" style="40" customWidth="1"/>
    <col min="3" max="3" width="9.6640625" style="13" customWidth="1"/>
    <col min="4" max="4" width="53.33203125" style="12" customWidth="1"/>
    <col min="5" max="5" width="12.33203125" style="12" customWidth="1"/>
    <col min="6" max="6" width="11.44140625" style="12" customWidth="1"/>
    <col min="7" max="7" width="12" style="12" customWidth="1"/>
    <col min="8" max="8" width="14.6640625" style="12" customWidth="1"/>
    <col min="9" max="9" width="12.6640625" style="12" customWidth="1"/>
    <col min="10" max="10" width="3" style="12" customWidth="1"/>
    <col min="11" max="11" width="12.6640625" style="14" customWidth="1"/>
    <col min="12" max="12" width="7.44140625" style="14" customWidth="1"/>
    <col min="13" max="13" width="3" style="15" customWidth="1"/>
    <col min="14" max="14" width="12.6640625" style="14" customWidth="1"/>
    <col min="15" max="15" width="7.6640625" style="14" customWidth="1"/>
    <col min="16" max="16" width="3" style="16" customWidth="1"/>
    <col min="17" max="17" width="12.6640625" style="14" customWidth="1"/>
    <col min="18" max="18" width="7.44140625" style="14" customWidth="1"/>
    <col min="19" max="19" width="3" style="50" customWidth="1"/>
    <col min="20" max="20" width="13.33203125" style="12" customWidth="1"/>
    <col min="21" max="21" width="10.6640625" style="17" customWidth="1"/>
    <col min="22" max="22" width="11.33203125" style="12" customWidth="1"/>
    <col min="23" max="23" width="11.33203125" style="17" customWidth="1"/>
    <col min="24" max="24" width="10.6640625" style="12" customWidth="1"/>
    <col min="25" max="25" width="11.33203125" style="17" customWidth="1"/>
    <col min="26" max="26" width="10.6640625" style="25" customWidth="1"/>
    <col min="27" max="27" width="14.44140625" style="12" customWidth="1"/>
    <col min="28" max="28" width="11.44140625" style="12" customWidth="1"/>
    <col min="29" max="29" width="11.33203125" style="12" customWidth="1"/>
    <col min="30" max="30" width="11.33203125" style="18" customWidth="1"/>
    <col min="31" max="16384" width="9.33203125" style="12"/>
  </cols>
  <sheetData>
    <row r="1" spans="1:30" s="1" customFormat="1" ht="60" customHeight="1" thickBot="1" x14ac:dyDescent="0.35">
      <c r="A1" s="226"/>
      <c r="B1" s="227"/>
      <c r="C1" s="227"/>
      <c r="D1" s="228"/>
      <c r="E1" s="3"/>
      <c r="F1" s="3"/>
      <c r="G1" s="4"/>
      <c r="H1" s="4"/>
      <c r="I1" s="5"/>
      <c r="K1" s="4"/>
      <c r="L1" s="6"/>
      <c r="M1" s="7"/>
      <c r="N1" s="5"/>
      <c r="O1" s="8"/>
      <c r="P1" s="9"/>
      <c r="Q1" s="6"/>
      <c r="R1" s="6"/>
      <c r="S1" s="51"/>
      <c r="U1" s="10"/>
      <c r="V1" s="57"/>
      <c r="W1" s="10"/>
      <c r="Y1" s="10"/>
      <c r="Z1" s="174"/>
      <c r="AD1" s="11"/>
    </row>
    <row r="2" spans="1:30" s="1" customFormat="1" ht="60" customHeight="1" x14ac:dyDescent="0.3">
      <c r="A2" s="234" t="s">
        <v>166</v>
      </c>
      <c r="B2" s="234"/>
      <c r="C2" s="234"/>
      <c r="D2" s="234"/>
      <c r="E2" s="3"/>
      <c r="F2" s="3"/>
      <c r="G2" s="4"/>
      <c r="H2" s="4"/>
      <c r="I2" s="5"/>
      <c r="K2" s="4"/>
      <c r="L2" s="6"/>
      <c r="M2" s="7"/>
      <c r="N2" s="5"/>
      <c r="O2" s="8"/>
      <c r="P2" s="9"/>
      <c r="Q2" s="6"/>
      <c r="R2" s="6"/>
      <c r="S2" s="51"/>
      <c r="U2" s="10"/>
      <c r="V2" s="57"/>
      <c r="W2" s="10"/>
      <c r="Y2" s="10"/>
      <c r="Z2" s="174"/>
      <c r="AD2" s="11"/>
    </row>
    <row r="3" spans="1:30" s="1" customFormat="1" ht="18" x14ac:dyDescent="0.35">
      <c r="A3" s="130"/>
      <c r="B3" s="131" t="s">
        <v>158</v>
      </c>
      <c r="C3" s="132"/>
      <c r="D3" s="130"/>
      <c r="E3" s="133"/>
      <c r="F3" s="5"/>
      <c r="G3" s="5"/>
      <c r="H3" s="5"/>
      <c r="I3" s="5"/>
      <c r="K3" s="6"/>
      <c r="L3" s="6"/>
      <c r="M3" s="7"/>
      <c r="N3" s="6"/>
      <c r="O3" s="6"/>
      <c r="P3" s="9"/>
      <c r="Q3" s="6"/>
      <c r="R3" s="6"/>
      <c r="S3" s="51"/>
      <c r="U3" s="10"/>
      <c r="W3" s="10"/>
      <c r="X3" s="56"/>
      <c r="Y3" s="10"/>
      <c r="Z3" s="174"/>
      <c r="AA3" s="55"/>
      <c r="AB3" s="55"/>
      <c r="AD3" s="11"/>
    </row>
    <row r="4" spans="1:30" ht="7.2" customHeight="1" thickBot="1" x14ac:dyDescent="0.35">
      <c r="A4"/>
      <c r="B4"/>
      <c r="C4" s="134"/>
      <c r="D4"/>
      <c r="E4"/>
    </row>
    <row r="5" spans="1:30" s="200" customFormat="1" ht="21.6" customHeight="1" x14ac:dyDescent="0.3">
      <c r="A5" s="25"/>
      <c r="B5" s="229" t="s">
        <v>0</v>
      </c>
      <c r="C5" s="231" t="s">
        <v>1</v>
      </c>
      <c r="D5" s="213" t="s">
        <v>2</v>
      </c>
      <c r="E5" s="213" t="s">
        <v>118</v>
      </c>
      <c r="F5" s="213" t="s">
        <v>3</v>
      </c>
      <c r="G5" s="213" t="s">
        <v>4</v>
      </c>
      <c r="H5" s="213" t="s">
        <v>5</v>
      </c>
      <c r="I5" s="213" t="s">
        <v>6</v>
      </c>
      <c r="J5" s="216"/>
      <c r="K5" s="218" t="s">
        <v>7</v>
      </c>
      <c r="L5" s="218"/>
      <c r="M5" s="140"/>
      <c r="N5" s="220" t="s">
        <v>8</v>
      </c>
      <c r="O5" s="221"/>
      <c r="P5" s="224"/>
      <c r="Q5" s="203" t="s">
        <v>9</v>
      </c>
      <c r="R5" s="204"/>
      <c r="S5" s="207"/>
      <c r="T5" s="209" t="s">
        <v>140</v>
      </c>
      <c r="U5" s="210"/>
      <c r="V5" s="210"/>
      <c r="W5" s="210"/>
      <c r="X5" s="210"/>
      <c r="Y5" s="210"/>
      <c r="Z5" s="211"/>
      <c r="AA5" s="209" t="s">
        <v>141</v>
      </c>
      <c r="AB5" s="210"/>
      <c r="AC5" s="210"/>
      <c r="AD5" s="215"/>
    </row>
    <row r="6" spans="1:30" s="200" customFormat="1" ht="92.25" customHeight="1" x14ac:dyDescent="0.3">
      <c r="A6" s="25"/>
      <c r="B6" s="230"/>
      <c r="C6" s="232"/>
      <c r="D6" s="233"/>
      <c r="E6" s="214"/>
      <c r="F6" s="214"/>
      <c r="G6" s="214"/>
      <c r="H6" s="214"/>
      <c r="I6" s="214"/>
      <c r="J6" s="217"/>
      <c r="K6" s="219"/>
      <c r="L6" s="219"/>
      <c r="M6" s="65"/>
      <c r="N6" s="222"/>
      <c r="O6" s="223"/>
      <c r="P6" s="225"/>
      <c r="Q6" s="205"/>
      <c r="R6" s="206"/>
      <c r="S6" s="208"/>
      <c r="T6" s="20" t="s">
        <v>10</v>
      </c>
      <c r="U6" s="21" t="s">
        <v>11</v>
      </c>
      <c r="V6" s="20" t="s">
        <v>111</v>
      </c>
      <c r="W6" s="21" t="s">
        <v>12</v>
      </c>
      <c r="X6" s="20" t="s">
        <v>13</v>
      </c>
      <c r="Y6" s="21" t="s">
        <v>14</v>
      </c>
      <c r="Z6" s="22" t="s">
        <v>112</v>
      </c>
      <c r="AA6" s="20" t="s">
        <v>15</v>
      </c>
      <c r="AB6" s="20" t="s">
        <v>16</v>
      </c>
      <c r="AC6" s="20" t="s">
        <v>17</v>
      </c>
      <c r="AD6" s="23" t="s">
        <v>18</v>
      </c>
    </row>
    <row r="7" spans="1:30" s="19" customFormat="1" ht="20.7" customHeight="1" thickBot="1" x14ac:dyDescent="0.35">
      <c r="A7" s="12"/>
      <c r="B7" s="179"/>
      <c r="C7" s="180"/>
      <c r="D7" s="180"/>
      <c r="E7" s="180"/>
      <c r="F7" s="180"/>
      <c r="G7" s="163"/>
      <c r="H7" s="180"/>
      <c r="I7" s="180"/>
      <c r="J7" s="180"/>
      <c r="K7" s="181" t="s">
        <v>19</v>
      </c>
      <c r="L7" s="181" t="s">
        <v>20</v>
      </c>
      <c r="M7" s="165"/>
      <c r="N7" s="181" t="s">
        <v>19</v>
      </c>
      <c r="O7" s="181" t="s">
        <v>21</v>
      </c>
      <c r="P7" s="182"/>
      <c r="Q7" s="181" t="s">
        <v>19</v>
      </c>
      <c r="R7" s="181" t="s">
        <v>21</v>
      </c>
      <c r="S7" s="183"/>
      <c r="T7" s="184" t="s">
        <v>22</v>
      </c>
      <c r="U7" s="185" t="s">
        <v>22</v>
      </c>
      <c r="V7" s="184" t="s">
        <v>22</v>
      </c>
      <c r="W7" s="185" t="s">
        <v>22</v>
      </c>
      <c r="X7" s="184" t="s">
        <v>22</v>
      </c>
      <c r="Y7" s="185" t="s">
        <v>22</v>
      </c>
      <c r="Z7" s="175" t="s">
        <v>22</v>
      </c>
      <c r="AA7" s="184" t="s">
        <v>22</v>
      </c>
      <c r="AB7" s="184" t="s">
        <v>22</v>
      </c>
      <c r="AC7" s="184" t="s">
        <v>22</v>
      </c>
      <c r="AD7" s="186" t="s">
        <v>22</v>
      </c>
    </row>
    <row r="8" spans="1:30" s="19" customFormat="1" ht="20.100000000000001" customHeight="1" x14ac:dyDescent="0.3">
      <c r="A8" s="12"/>
      <c r="B8" s="142">
        <v>522</v>
      </c>
      <c r="C8" s="143">
        <v>9</v>
      </c>
      <c r="D8" s="144" t="s">
        <v>23</v>
      </c>
      <c r="E8" s="187">
        <v>1401</v>
      </c>
      <c r="F8" s="187">
        <v>0</v>
      </c>
      <c r="G8" s="187">
        <v>189</v>
      </c>
      <c r="H8" s="187">
        <v>2713</v>
      </c>
      <c r="I8" s="187">
        <v>2792</v>
      </c>
      <c r="J8" s="153"/>
      <c r="K8" s="146">
        <v>1003.42</v>
      </c>
      <c r="L8" s="188">
        <f t="shared" ref="L8:L39" si="0">K8*1000/I8</f>
        <v>359.39111747851001</v>
      </c>
      <c r="M8" s="153"/>
      <c r="N8" s="146">
        <v>185.12</v>
      </c>
      <c r="O8" s="188">
        <f t="shared" ref="O8:O39" si="1">N8*1000/I8</f>
        <v>66.303724928366762</v>
      </c>
      <c r="P8" s="153"/>
      <c r="Q8" s="146">
        <v>818.3</v>
      </c>
      <c r="R8" s="188">
        <f t="shared" ref="R8:R39" si="2">Q8*1000/I8</f>
        <v>293.08739255014325</v>
      </c>
      <c r="S8" s="153"/>
      <c r="T8" s="148">
        <v>8.0758426966292124E-2</v>
      </c>
      <c r="U8" s="148">
        <v>0</v>
      </c>
      <c r="V8" s="148">
        <v>1.08038029386344E-3</v>
      </c>
      <c r="W8" s="148">
        <v>0.89071953327571296</v>
      </c>
      <c r="X8" s="148">
        <v>0</v>
      </c>
      <c r="Y8" s="148">
        <v>2.7441659464131372E-2</v>
      </c>
      <c r="Z8" s="176">
        <f t="shared" ref="Z8:Z39" si="3">N8/K8</f>
        <v>0.1844890474576947</v>
      </c>
      <c r="AA8" s="148">
        <v>0</v>
      </c>
      <c r="AB8" s="148">
        <v>0</v>
      </c>
      <c r="AC8" s="148">
        <v>1</v>
      </c>
      <c r="AD8" s="189">
        <f t="shared" ref="AD8:AD39" si="4">Q8/K8</f>
        <v>0.81551095254230532</v>
      </c>
    </row>
    <row r="9" spans="1:30" s="19" customFormat="1" ht="20.100000000000001" customHeight="1" x14ac:dyDescent="0.3">
      <c r="A9" s="12"/>
      <c r="B9" s="44">
        <v>600</v>
      </c>
      <c r="C9" s="58">
        <v>7</v>
      </c>
      <c r="D9" s="43" t="s">
        <v>149</v>
      </c>
      <c r="E9" s="190">
        <v>4223</v>
      </c>
      <c r="F9" s="190">
        <v>476</v>
      </c>
      <c r="G9" s="190">
        <v>0</v>
      </c>
      <c r="H9" s="190">
        <v>7999</v>
      </c>
      <c r="I9" s="190">
        <v>7999</v>
      </c>
      <c r="J9" s="152"/>
      <c r="K9" s="59">
        <v>3414.61</v>
      </c>
      <c r="L9" s="191">
        <f t="shared" si="0"/>
        <v>426.87960995124388</v>
      </c>
      <c r="M9" s="152"/>
      <c r="N9" s="59">
        <v>937.91</v>
      </c>
      <c r="O9" s="191">
        <f t="shared" si="1"/>
        <v>117.25340667583448</v>
      </c>
      <c r="P9" s="152"/>
      <c r="Q9" s="59">
        <v>2476.6999999999998</v>
      </c>
      <c r="R9" s="191">
        <f t="shared" si="2"/>
        <v>309.62620327540941</v>
      </c>
      <c r="S9" s="152"/>
      <c r="T9" s="49">
        <v>4.6987450821507397E-2</v>
      </c>
      <c r="U9" s="49">
        <v>0</v>
      </c>
      <c r="V9" s="49">
        <v>2.452260877909394E-3</v>
      </c>
      <c r="W9" s="49">
        <v>0.88266464799394406</v>
      </c>
      <c r="X9" s="49">
        <v>0</v>
      </c>
      <c r="Y9" s="49">
        <v>6.7895640306639235E-2</v>
      </c>
      <c r="Z9" s="177">
        <f t="shared" si="3"/>
        <v>0.27467558520592394</v>
      </c>
      <c r="AA9" s="49">
        <v>0</v>
      </c>
      <c r="AB9" s="49">
        <v>4.5302216659264347E-3</v>
      </c>
      <c r="AC9" s="49">
        <v>0.99546977833407368</v>
      </c>
      <c r="AD9" s="192">
        <f t="shared" si="4"/>
        <v>0.72532441479407594</v>
      </c>
    </row>
    <row r="10" spans="1:30" s="19" customFormat="1" ht="20.100000000000001" customHeight="1" x14ac:dyDescent="0.3">
      <c r="A10" s="12"/>
      <c r="B10" s="44">
        <v>173</v>
      </c>
      <c r="C10" s="58">
        <v>9</v>
      </c>
      <c r="D10" s="43" t="s">
        <v>133</v>
      </c>
      <c r="E10" s="190">
        <v>3453</v>
      </c>
      <c r="F10" s="190">
        <v>0</v>
      </c>
      <c r="G10" s="190">
        <v>2345</v>
      </c>
      <c r="H10" s="190">
        <v>2351</v>
      </c>
      <c r="I10" s="190">
        <v>3328</v>
      </c>
      <c r="J10" s="152"/>
      <c r="K10" s="59">
        <v>1883.2657894601139</v>
      </c>
      <c r="L10" s="191">
        <f t="shared" si="0"/>
        <v>565.88515308296689</v>
      </c>
      <c r="M10" s="152"/>
      <c r="N10" s="59">
        <v>642.20263156809119</v>
      </c>
      <c r="O10" s="191">
        <f t="shared" si="1"/>
        <v>192.96954073560434</v>
      </c>
      <c r="P10" s="152"/>
      <c r="Q10" s="59">
        <v>1241.0631578920229</v>
      </c>
      <c r="R10" s="191">
        <f t="shared" si="2"/>
        <v>372.9156123473627</v>
      </c>
      <c r="S10" s="152"/>
      <c r="T10" s="49">
        <v>2.0164974983642593E-2</v>
      </c>
      <c r="U10" s="49">
        <v>7.7857046268890321E-3</v>
      </c>
      <c r="V10" s="49">
        <v>7.0071341642001289E-4</v>
      </c>
      <c r="W10" s="49">
        <v>0.93531636595980594</v>
      </c>
      <c r="X10" s="49">
        <v>1.706626454214076E-2</v>
      </c>
      <c r="Y10" s="49">
        <v>1.8965976471101681E-2</v>
      </c>
      <c r="Z10" s="177">
        <f t="shared" si="3"/>
        <v>0.34100477753179753</v>
      </c>
      <c r="AA10" s="49">
        <v>0</v>
      </c>
      <c r="AB10" s="49">
        <v>6.6636415297725892E-3</v>
      </c>
      <c r="AC10" s="49">
        <v>0.99333635847022739</v>
      </c>
      <c r="AD10" s="192">
        <f t="shared" si="4"/>
        <v>0.65899522246820263</v>
      </c>
    </row>
    <row r="11" spans="1:30" s="19" customFormat="1" ht="20.100000000000001" customHeight="1" x14ac:dyDescent="0.3">
      <c r="A11" s="12"/>
      <c r="B11" s="44">
        <v>975</v>
      </c>
      <c r="C11" s="58">
        <v>7</v>
      </c>
      <c r="D11" s="43" t="s">
        <v>24</v>
      </c>
      <c r="E11" s="190">
        <v>227</v>
      </c>
      <c r="F11" s="190">
        <v>0</v>
      </c>
      <c r="G11" s="190">
        <v>0</v>
      </c>
      <c r="H11" s="190">
        <v>427</v>
      </c>
      <c r="I11" s="190">
        <v>427</v>
      </c>
      <c r="J11" s="152"/>
      <c r="K11" s="59">
        <v>157.22999999999999</v>
      </c>
      <c r="L11" s="191">
        <f t="shared" si="0"/>
        <v>368.22014051522251</v>
      </c>
      <c r="M11" s="152"/>
      <c r="N11" s="59">
        <v>56.41</v>
      </c>
      <c r="O11" s="191">
        <f t="shared" si="1"/>
        <v>132.10772833723652</v>
      </c>
      <c r="P11" s="152">
        <v>6</v>
      </c>
      <c r="Q11" s="59">
        <v>100.82</v>
      </c>
      <c r="R11" s="191">
        <f t="shared" si="2"/>
        <v>236.11241217798596</v>
      </c>
      <c r="S11" s="152"/>
      <c r="T11" s="49">
        <v>4.1659280269455777E-2</v>
      </c>
      <c r="U11" s="49">
        <v>0</v>
      </c>
      <c r="V11" s="49">
        <v>0</v>
      </c>
      <c r="W11" s="49">
        <v>0.95834071973054435</v>
      </c>
      <c r="X11" s="49">
        <v>0</v>
      </c>
      <c r="Y11" s="49">
        <v>0</v>
      </c>
      <c r="Z11" s="177">
        <f t="shared" si="3"/>
        <v>0.35877377090885965</v>
      </c>
      <c r="AA11" s="49">
        <v>0</v>
      </c>
      <c r="AB11" s="49">
        <v>0</v>
      </c>
      <c r="AC11" s="49">
        <v>1</v>
      </c>
      <c r="AD11" s="192">
        <f t="shared" si="4"/>
        <v>0.64122622909114035</v>
      </c>
    </row>
    <row r="12" spans="1:30" s="19" customFormat="1" ht="20.100000000000001" customHeight="1" x14ac:dyDescent="0.3">
      <c r="A12" s="12"/>
      <c r="B12" s="44">
        <v>524</v>
      </c>
      <c r="C12" s="58">
        <v>5</v>
      </c>
      <c r="D12" s="43" t="s">
        <v>121</v>
      </c>
      <c r="E12" s="190">
        <v>3678</v>
      </c>
      <c r="F12" s="190">
        <v>426</v>
      </c>
      <c r="G12" s="190">
        <v>127</v>
      </c>
      <c r="H12" s="190">
        <v>8795</v>
      </c>
      <c r="I12" s="190">
        <v>8848</v>
      </c>
      <c r="J12" s="152"/>
      <c r="K12" s="59">
        <v>3657.74</v>
      </c>
      <c r="L12" s="191">
        <f t="shared" si="0"/>
        <v>413.3973779385172</v>
      </c>
      <c r="M12" s="152"/>
      <c r="N12" s="59">
        <v>1046.33</v>
      </c>
      <c r="O12" s="191">
        <f t="shared" si="1"/>
        <v>118.25610307414104</v>
      </c>
      <c r="P12" s="152"/>
      <c r="Q12" s="59">
        <v>2611.41</v>
      </c>
      <c r="R12" s="191">
        <f t="shared" si="2"/>
        <v>295.14127486437616</v>
      </c>
      <c r="S12" s="152">
        <v>1</v>
      </c>
      <c r="T12" s="49">
        <v>4.6314260319402105E-2</v>
      </c>
      <c r="U12" s="49">
        <v>0</v>
      </c>
      <c r="V12" s="49">
        <v>0.1889652404117248</v>
      </c>
      <c r="W12" s="49">
        <v>0.64193896762971525</v>
      </c>
      <c r="X12" s="49">
        <v>0.12278153163915782</v>
      </c>
      <c r="Y12" s="49">
        <v>0</v>
      </c>
      <c r="Z12" s="177">
        <f t="shared" si="3"/>
        <v>0.28605915127920517</v>
      </c>
      <c r="AA12" s="49">
        <v>0</v>
      </c>
      <c r="AB12" s="49">
        <v>5.0585698913613725E-3</v>
      </c>
      <c r="AC12" s="49">
        <v>0.99494143010863867</v>
      </c>
      <c r="AD12" s="192">
        <f t="shared" si="4"/>
        <v>0.71394084872079477</v>
      </c>
    </row>
    <row r="13" spans="1:30" s="19" customFormat="1" ht="20.100000000000001" customHeight="1" x14ac:dyDescent="0.3">
      <c r="A13" s="12"/>
      <c r="B13" s="44">
        <v>709</v>
      </c>
      <c r="C13" s="58">
        <v>8</v>
      </c>
      <c r="D13" s="43" t="s">
        <v>152</v>
      </c>
      <c r="E13" s="190">
        <v>730</v>
      </c>
      <c r="F13" s="190">
        <v>0</v>
      </c>
      <c r="G13" s="190">
        <v>0</v>
      </c>
      <c r="H13" s="190">
        <v>1013</v>
      </c>
      <c r="I13" s="190">
        <v>1013</v>
      </c>
      <c r="J13" s="152"/>
      <c r="K13" s="59">
        <v>407.42</v>
      </c>
      <c r="L13" s="191">
        <f t="shared" si="0"/>
        <v>402.1915103652517</v>
      </c>
      <c r="M13" s="152"/>
      <c r="N13" s="59">
        <v>127.75</v>
      </c>
      <c r="O13" s="191">
        <f t="shared" si="1"/>
        <v>126.11056268509378</v>
      </c>
      <c r="P13" s="152"/>
      <c r="Q13" s="59">
        <v>279.67</v>
      </c>
      <c r="R13" s="191">
        <f t="shared" si="2"/>
        <v>276.08094768015792</v>
      </c>
      <c r="S13" s="152">
        <v>2</v>
      </c>
      <c r="T13" s="49">
        <v>4.3679060665362035E-2</v>
      </c>
      <c r="U13" s="49">
        <v>0</v>
      </c>
      <c r="V13" s="49">
        <v>0</v>
      </c>
      <c r="W13" s="49">
        <v>0.69017612524461835</v>
      </c>
      <c r="X13" s="49">
        <v>0.26614481409001955</v>
      </c>
      <c r="Y13" s="49">
        <v>0</v>
      </c>
      <c r="Z13" s="177">
        <f t="shared" si="3"/>
        <v>0.31355849001030878</v>
      </c>
      <c r="AA13" s="49">
        <v>0</v>
      </c>
      <c r="AB13" s="49">
        <v>7.1512854435584793E-3</v>
      </c>
      <c r="AC13" s="49">
        <v>0.99284871455644153</v>
      </c>
      <c r="AD13" s="192">
        <f t="shared" si="4"/>
        <v>0.68644150998969122</v>
      </c>
    </row>
    <row r="14" spans="1:30" s="19" customFormat="1" ht="20.100000000000001" customHeight="1" x14ac:dyDescent="0.3">
      <c r="A14" s="12"/>
      <c r="B14" s="44">
        <v>279</v>
      </c>
      <c r="C14" s="58">
        <v>9</v>
      </c>
      <c r="D14" s="43" t="s">
        <v>25</v>
      </c>
      <c r="E14" s="190">
        <v>3073</v>
      </c>
      <c r="F14" s="190">
        <v>24</v>
      </c>
      <c r="G14" s="190">
        <v>0</v>
      </c>
      <c r="H14" s="190">
        <v>6138</v>
      </c>
      <c r="I14" s="190">
        <v>6138</v>
      </c>
      <c r="J14" s="152"/>
      <c r="K14" s="59">
        <v>2440.39</v>
      </c>
      <c r="L14" s="191">
        <f t="shared" si="0"/>
        <v>397.58716194200065</v>
      </c>
      <c r="M14" s="152"/>
      <c r="N14" s="59">
        <v>655.72</v>
      </c>
      <c r="O14" s="191">
        <f t="shared" si="1"/>
        <v>106.8295861844249</v>
      </c>
      <c r="P14" s="152"/>
      <c r="Q14" s="59">
        <v>1784.67</v>
      </c>
      <c r="R14" s="191">
        <f t="shared" si="2"/>
        <v>290.75757575757575</v>
      </c>
      <c r="S14" s="152"/>
      <c r="T14" s="49">
        <v>5.1576892576099556E-2</v>
      </c>
      <c r="U14" s="49">
        <v>0</v>
      </c>
      <c r="V14" s="49">
        <v>8.5402305862258276E-3</v>
      </c>
      <c r="W14" s="49">
        <v>0.93988287683767446</v>
      </c>
      <c r="X14" s="49">
        <v>0</v>
      </c>
      <c r="Y14" s="49">
        <v>0</v>
      </c>
      <c r="Z14" s="177">
        <f t="shared" si="3"/>
        <v>0.26869475780510493</v>
      </c>
      <c r="AA14" s="49">
        <v>0</v>
      </c>
      <c r="AB14" s="49">
        <v>0</v>
      </c>
      <c r="AC14" s="49">
        <v>1</v>
      </c>
      <c r="AD14" s="192">
        <f t="shared" si="4"/>
        <v>0.73130524219489512</v>
      </c>
    </row>
    <row r="15" spans="1:30" s="19" customFormat="1" ht="20.100000000000001" customHeight="1" x14ac:dyDescent="0.3">
      <c r="A15" s="12"/>
      <c r="B15" s="44">
        <v>711</v>
      </c>
      <c r="C15" s="58">
        <v>7</v>
      </c>
      <c r="D15" s="43" t="s">
        <v>26</v>
      </c>
      <c r="E15" s="190">
        <v>1574</v>
      </c>
      <c r="F15" s="190">
        <v>370</v>
      </c>
      <c r="G15" s="190">
        <v>194</v>
      </c>
      <c r="H15" s="190">
        <v>3881</v>
      </c>
      <c r="I15" s="190">
        <v>3962</v>
      </c>
      <c r="J15" s="152"/>
      <c r="K15" s="59">
        <v>1127.52</v>
      </c>
      <c r="L15" s="191">
        <f t="shared" si="0"/>
        <v>284.58354366481575</v>
      </c>
      <c r="M15" s="152"/>
      <c r="N15" s="59">
        <v>500.79</v>
      </c>
      <c r="O15" s="191">
        <f t="shared" si="1"/>
        <v>126.39828369510349</v>
      </c>
      <c r="P15" s="152"/>
      <c r="Q15" s="59">
        <v>626.73</v>
      </c>
      <c r="R15" s="191">
        <f t="shared" si="2"/>
        <v>158.18525996971226</v>
      </c>
      <c r="S15" s="152"/>
      <c r="T15" s="49">
        <v>4.2692545777671273E-2</v>
      </c>
      <c r="U15" s="49">
        <v>0</v>
      </c>
      <c r="V15" s="49">
        <v>0</v>
      </c>
      <c r="W15" s="49">
        <v>0.95730745422232877</v>
      </c>
      <c r="X15" s="49">
        <v>0</v>
      </c>
      <c r="Y15" s="49">
        <v>0</v>
      </c>
      <c r="Z15" s="177">
        <f t="shared" si="3"/>
        <v>0.44415176670923801</v>
      </c>
      <c r="AA15" s="49">
        <v>0</v>
      </c>
      <c r="AB15" s="49">
        <v>0</v>
      </c>
      <c r="AC15" s="49">
        <v>1</v>
      </c>
      <c r="AD15" s="192">
        <f t="shared" si="4"/>
        <v>0.55584823329076205</v>
      </c>
    </row>
    <row r="16" spans="1:30" s="19" customFormat="1" ht="20.100000000000001" customHeight="1" x14ac:dyDescent="0.3">
      <c r="A16" s="12"/>
      <c r="B16" s="44">
        <v>14</v>
      </c>
      <c r="C16" s="58">
        <v>3</v>
      </c>
      <c r="D16" s="43" t="s">
        <v>27</v>
      </c>
      <c r="E16" s="190">
        <v>40640</v>
      </c>
      <c r="F16" s="190">
        <v>13124</v>
      </c>
      <c r="G16" s="190">
        <v>0</v>
      </c>
      <c r="H16" s="190">
        <v>147000</v>
      </c>
      <c r="I16" s="190">
        <v>147000</v>
      </c>
      <c r="J16" s="152"/>
      <c r="K16" s="59">
        <v>57122.28</v>
      </c>
      <c r="L16" s="191">
        <f t="shared" si="0"/>
        <v>388.58693877551019</v>
      </c>
      <c r="M16" s="152"/>
      <c r="N16" s="59">
        <v>29775.279999999999</v>
      </c>
      <c r="O16" s="191">
        <f t="shared" si="1"/>
        <v>202.55292517006802</v>
      </c>
      <c r="P16" s="152"/>
      <c r="Q16" s="59">
        <v>27347</v>
      </c>
      <c r="R16" s="191">
        <f t="shared" si="2"/>
        <v>186.03401360544217</v>
      </c>
      <c r="S16" s="152"/>
      <c r="T16" s="49">
        <v>2.7202766858951455E-2</v>
      </c>
      <c r="U16" s="49">
        <v>0</v>
      </c>
      <c r="V16" s="49">
        <v>0.12734019629706253</v>
      </c>
      <c r="W16" s="49">
        <v>0.50143373966592419</v>
      </c>
      <c r="X16" s="49">
        <v>0.33916624797483014</v>
      </c>
      <c r="Y16" s="49">
        <v>4.8570492032316741E-3</v>
      </c>
      <c r="Z16" s="177">
        <f t="shared" si="3"/>
        <v>0.52125510396293706</v>
      </c>
      <c r="AA16" s="49">
        <v>0</v>
      </c>
      <c r="AB16" s="49">
        <v>2.5253227045014077E-3</v>
      </c>
      <c r="AC16" s="49">
        <v>0.99747467729549855</v>
      </c>
      <c r="AD16" s="192">
        <f t="shared" si="4"/>
        <v>0.47874489603706294</v>
      </c>
    </row>
    <row r="17" spans="1:30" s="19" customFormat="1" ht="20.100000000000001" customHeight="1" x14ac:dyDescent="0.3">
      <c r="A17" s="12"/>
      <c r="B17" s="44">
        <v>358</v>
      </c>
      <c r="C17" s="58">
        <v>7</v>
      </c>
      <c r="D17" s="43" t="s">
        <v>28</v>
      </c>
      <c r="E17" s="190">
        <v>2557</v>
      </c>
      <c r="F17" s="190">
        <v>24</v>
      </c>
      <c r="G17" s="190">
        <v>42</v>
      </c>
      <c r="H17" s="190">
        <v>7396</v>
      </c>
      <c r="I17" s="190">
        <v>7414</v>
      </c>
      <c r="J17" s="152"/>
      <c r="K17" s="59">
        <v>1666.31</v>
      </c>
      <c r="L17" s="191">
        <f t="shared" si="0"/>
        <v>224.75182087941732</v>
      </c>
      <c r="M17" s="152"/>
      <c r="N17" s="59">
        <v>642.42999999999995</v>
      </c>
      <c r="O17" s="191">
        <f t="shared" si="1"/>
        <v>86.650930671702184</v>
      </c>
      <c r="P17" s="152"/>
      <c r="Q17" s="59">
        <v>1023.88</v>
      </c>
      <c r="R17" s="191">
        <f t="shared" si="2"/>
        <v>138.10089020771514</v>
      </c>
      <c r="S17" s="152"/>
      <c r="T17" s="49">
        <v>6.3431035287891291E-2</v>
      </c>
      <c r="U17" s="49">
        <v>0</v>
      </c>
      <c r="V17" s="49">
        <v>0.16154289183257323</v>
      </c>
      <c r="W17" s="49">
        <v>0.73379200846784876</v>
      </c>
      <c r="X17" s="49">
        <v>4.123406441168688E-2</v>
      </c>
      <c r="Y17" s="49">
        <v>0</v>
      </c>
      <c r="Z17" s="177">
        <f t="shared" si="3"/>
        <v>0.38554050566821296</v>
      </c>
      <c r="AA17" s="49">
        <v>0</v>
      </c>
      <c r="AB17" s="49">
        <v>0</v>
      </c>
      <c r="AC17" s="49">
        <v>1</v>
      </c>
      <c r="AD17" s="192">
        <f t="shared" si="4"/>
        <v>0.61445949433178704</v>
      </c>
    </row>
    <row r="18" spans="1:30" s="19" customFormat="1" ht="20.100000000000001" customHeight="1" x14ac:dyDescent="0.3">
      <c r="A18" s="12"/>
      <c r="B18" s="44">
        <v>712</v>
      </c>
      <c r="C18" s="58">
        <v>7</v>
      </c>
      <c r="D18" s="43" t="s">
        <v>29</v>
      </c>
      <c r="E18" s="190">
        <v>3221</v>
      </c>
      <c r="F18" s="190">
        <v>0</v>
      </c>
      <c r="G18" s="190">
        <v>257</v>
      </c>
      <c r="H18" s="190">
        <v>6725</v>
      </c>
      <c r="I18" s="190">
        <v>6832</v>
      </c>
      <c r="J18" s="152"/>
      <c r="K18" s="59">
        <v>2894.37</v>
      </c>
      <c r="L18" s="191">
        <f t="shared" si="0"/>
        <v>423.64900468384076</v>
      </c>
      <c r="M18" s="152"/>
      <c r="N18" s="59">
        <v>790.73</v>
      </c>
      <c r="O18" s="191">
        <f t="shared" si="1"/>
        <v>115.73916861826697</v>
      </c>
      <c r="P18" s="152"/>
      <c r="Q18" s="59">
        <v>2103.64</v>
      </c>
      <c r="R18" s="191">
        <f t="shared" si="2"/>
        <v>307.90983606557376</v>
      </c>
      <c r="S18" s="152"/>
      <c r="T18" s="49">
        <v>4.6855437380648256E-2</v>
      </c>
      <c r="U18" s="49">
        <v>0</v>
      </c>
      <c r="V18" s="49">
        <v>8.1190798376184037E-2</v>
      </c>
      <c r="W18" s="49">
        <v>0.85767581854741826</v>
      </c>
      <c r="X18" s="49">
        <v>0</v>
      </c>
      <c r="Y18" s="49">
        <v>1.4277945695749496E-2</v>
      </c>
      <c r="Z18" s="177">
        <f t="shared" si="3"/>
        <v>0.27319589409785205</v>
      </c>
      <c r="AA18" s="49">
        <v>0</v>
      </c>
      <c r="AB18" s="49">
        <v>1.2834895704588239E-3</v>
      </c>
      <c r="AC18" s="49">
        <v>0.99871651042954124</v>
      </c>
      <c r="AD18" s="192">
        <f t="shared" si="4"/>
        <v>0.72680410590214795</v>
      </c>
    </row>
    <row r="19" spans="1:30" s="19" customFormat="1" ht="20.100000000000001" customHeight="1" x14ac:dyDescent="0.3">
      <c r="A19" s="12"/>
      <c r="B19" s="44">
        <v>186</v>
      </c>
      <c r="C19" s="58">
        <v>4</v>
      </c>
      <c r="D19" s="43" t="s">
        <v>30</v>
      </c>
      <c r="E19" s="190">
        <v>70999</v>
      </c>
      <c r="F19" s="190">
        <v>1081</v>
      </c>
      <c r="G19" s="190">
        <v>4235</v>
      </c>
      <c r="H19" s="190">
        <v>147703</v>
      </c>
      <c r="I19" s="190">
        <v>149468</v>
      </c>
      <c r="J19" s="152"/>
      <c r="K19" s="59">
        <v>44178.98</v>
      </c>
      <c r="L19" s="191">
        <f t="shared" si="0"/>
        <v>295.57483876147404</v>
      </c>
      <c r="M19" s="152"/>
      <c r="N19" s="59">
        <v>16633.03</v>
      </c>
      <c r="O19" s="191">
        <f t="shared" si="1"/>
        <v>111.28154521369122</v>
      </c>
      <c r="P19" s="152"/>
      <c r="Q19" s="59">
        <v>27545.95</v>
      </c>
      <c r="R19" s="191">
        <f t="shared" si="2"/>
        <v>184.29329354778281</v>
      </c>
      <c r="S19" s="152">
        <v>1</v>
      </c>
      <c r="T19" s="49">
        <v>4.8929148808124559E-2</v>
      </c>
      <c r="U19" s="49">
        <v>0</v>
      </c>
      <c r="V19" s="49">
        <v>0.1126649804635716</v>
      </c>
      <c r="W19" s="49">
        <v>0.81294628819884296</v>
      </c>
      <c r="X19" s="49">
        <v>2.5459582529460963E-2</v>
      </c>
      <c r="Y19" s="49">
        <v>0</v>
      </c>
      <c r="Z19" s="177">
        <f t="shared" si="3"/>
        <v>0.37649194254824347</v>
      </c>
      <c r="AA19" s="49">
        <v>0</v>
      </c>
      <c r="AB19" s="49">
        <v>5.1368713004997109E-4</v>
      </c>
      <c r="AC19" s="49">
        <v>0.99948631286994993</v>
      </c>
      <c r="AD19" s="192">
        <f t="shared" si="4"/>
        <v>0.62350805745175641</v>
      </c>
    </row>
    <row r="20" spans="1:30" s="19" customFormat="1" ht="20.100000000000001" customHeight="1" x14ac:dyDescent="0.3">
      <c r="A20" s="12"/>
      <c r="B20" s="44">
        <v>531</v>
      </c>
      <c r="C20" s="58">
        <v>7</v>
      </c>
      <c r="D20" s="43" t="s">
        <v>31</v>
      </c>
      <c r="E20" s="190">
        <v>12707</v>
      </c>
      <c r="F20" s="190">
        <v>550</v>
      </c>
      <c r="G20" s="190">
        <v>0</v>
      </c>
      <c r="H20" s="190">
        <v>30781</v>
      </c>
      <c r="I20" s="190">
        <v>30781</v>
      </c>
      <c r="J20" s="152"/>
      <c r="K20" s="59">
        <v>15389.614923581586</v>
      </c>
      <c r="L20" s="191">
        <f t="shared" si="0"/>
        <v>499.9712460148009</v>
      </c>
      <c r="M20" s="152"/>
      <c r="N20" s="59">
        <v>4974.6119388652687</v>
      </c>
      <c r="O20" s="191">
        <f t="shared" si="1"/>
        <v>161.61307101345858</v>
      </c>
      <c r="P20" s="152">
        <v>6</v>
      </c>
      <c r="Q20" s="59">
        <v>10415.002984716317</v>
      </c>
      <c r="R20" s="191">
        <f t="shared" si="2"/>
        <v>338.35817500134226</v>
      </c>
      <c r="S20" s="152"/>
      <c r="T20" s="49">
        <v>3.409311160031641E-2</v>
      </c>
      <c r="U20" s="49">
        <v>0</v>
      </c>
      <c r="V20" s="49">
        <v>1.9905070227967753E-2</v>
      </c>
      <c r="W20" s="49">
        <v>0.79407237939575381</v>
      </c>
      <c r="X20" s="49">
        <v>0.14613803225942232</v>
      </c>
      <c r="Y20" s="49">
        <v>5.7914065165395974E-3</v>
      </c>
      <c r="Z20" s="177">
        <f t="shared" si="3"/>
        <v>0.32324473117534896</v>
      </c>
      <c r="AA20" s="49">
        <v>0</v>
      </c>
      <c r="AB20" s="49">
        <v>6.6826673119667627E-4</v>
      </c>
      <c r="AC20" s="49">
        <v>0.99933173326880342</v>
      </c>
      <c r="AD20" s="192">
        <f t="shared" si="4"/>
        <v>0.67675526882465098</v>
      </c>
    </row>
    <row r="21" spans="1:30" s="19" customFormat="1" ht="20.100000000000001" customHeight="1" x14ac:dyDescent="0.3">
      <c r="A21" s="12"/>
      <c r="B21" s="44">
        <v>179</v>
      </c>
      <c r="C21" s="58">
        <v>3</v>
      </c>
      <c r="D21" s="43" t="s">
        <v>32</v>
      </c>
      <c r="E21" s="190">
        <v>26744</v>
      </c>
      <c r="F21" s="190">
        <v>13397</v>
      </c>
      <c r="G21" s="190">
        <v>0</v>
      </c>
      <c r="H21" s="190">
        <v>98314</v>
      </c>
      <c r="I21" s="190">
        <v>98314</v>
      </c>
      <c r="J21" s="152"/>
      <c r="K21" s="59">
        <v>47879.75</v>
      </c>
      <c r="L21" s="191">
        <f t="shared" si="0"/>
        <v>487.00846268079823</v>
      </c>
      <c r="M21" s="152"/>
      <c r="N21" s="59">
        <v>16189.5</v>
      </c>
      <c r="O21" s="191">
        <f t="shared" si="1"/>
        <v>164.67135911467341</v>
      </c>
      <c r="P21" s="152"/>
      <c r="Q21" s="59">
        <v>31690.25</v>
      </c>
      <c r="R21" s="191">
        <f t="shared" si="2"/>
        <v>322.33710356612488</v>
      </c>
      <c r="S21" s="152"/>
      <c r="T21" s="49">
        <v>3.346057629945335E-2</v>
      </c>
      <c r="U21" s="49">
        <v>0</v>
      </c>
      <c r="V21" s="49">
        <v>0.11120355786157694</v>
      </c>
      <c r="W21" s="49">
        <v>0.56439976527996538</v>
      </c>
      <c r="X21" s="49">
        <v>0.28379011087433215</v>
      </c>
      <c r="Y21" s="49">
        <v>7.1459896846721637E-3</v>
      </c>
      <c r="Z21" s="177">
        <f t="shared" si="3"/>
        <v>0.3381283319148492</v>
      </c>
      <c r="AA21" s="49">
        <v>0</v>
      </c>
      <c r="AB21" s="49">
        <v>9.6401890171267195E-4</v>
      </c>
      <c r="AC21" s="49">
        <v>0.9990359810982874</v>
      </c>
      <c r="AD21" s="192">
        <f t="shared" si="4"/>
        <v>0.66187166808515085</v>
      </c>
    </row>
    <row r="22" spans="1:30" s="19" customFormat="1" ht="20.100000000000001" customHeight="1" x14ac:dyDescent="0.3">
      <c r="A22" s="12"/>
      <c r="B22" s="44">
        <v>67</v>
      </c>
      <c r="C22" s="58">
        <v>5</v>
      </c>
      <c r="D22" s="43" t="s">
        <v>33</v>
      </c>
      <c r="E22" s="190">
        <v>8467</v>
      </c>
      <c r="F22" s="190">
        <v>2792</v>
      </c>
      <c r="G22" s="190">
        <v>0</v>
      </c>
      <c r="H22" s="190">
        <v>21854</v>
      </c>
      <c r="I22" s="190">
        <v>21854</v>
      </c>
      <c r="J22" s="152"/>
      <c r="K22" s="59">
        <v>7249.31</v>
      </c>
      <c r="L22" s="191">
        <f t="shared" si="0"/>
        <v>331.71547542783929</v>
      </c>
      <c r="M22" s="152"/>
      <c r="N22" s="59">
        <v>3168.88</v>
      </c>
      <c r="O22" s="191">
        <f t="shared" si="1"/>
        <v>145.00228791067997</v>
      </c>
      <c r="P22" s="152"/>
      <c r="Q22" s="59">
        <v>4080.43</v>
      </c>
      <c r="R22" s="191">
        <f t="shared" si="2"/>
        <v>186.71318751715933</v>
      </c>
      <c r="S22" s="152">
        <v>1</v>
      </c>
      <c r="T22" s="49">
        <v>3.8000807856403522E-2</v>
      </c>
      <c r="U22" s="49">
        <v>0</v>
      </c>
      <c r="V22" s="49">
        <v>0.16585039509227231</v>
      </c>
      <c r="W22" s="49">
        <v>0.55043737850597052</v>
      </c>
      <c r="X22" s="49">
        <v>0.23682184241751028</v>
      </c>
      <c r="Y22" s="49">
        <v>8.8895761278432756E-3</v>
      </c>
      <c r="Z22" s="177">
        <f t="shared" si="3"/>
        <v>0.43712849912612373</v>
      </c>
      <c r="AA22" s="49">
        <v>0</v>
      </c>
      <c r="AB22" s="49">
        <v>2.132128231583436E-4</v>
      </c>
      <c r="AC22" s="49">
        <v>0.99978678717684166</v>
      </c>
      <c r="AD22" s="192">
        <f t="shared" si="4"/>
        <v>0.56287150087387627</v>
      </c>
    </row>
    <row r="23" spans="1:30" s="19" customFormat="1" ht="20.100000000000001" customHeight="1" x14ac:dyDescent="0.3">
      <c r="A23" s="12"/>
      <c r="B23" s="44">
        <v>190</v>
      </c>
      <c r="C23" s="58">
        <v>4</v>
      </c>
      <c r="D23" s="43" t="s">
        <v>34</v>
      </c>
      <c r="E23" s="190">
        <v>34166</v>
      </c>
      <c r="F23" s="190">
        <v>97</v>
      </c>
      <c r="G23" s="190">
        <v>5879</v>
      </c>
      <c r="H23" s="190">
        <v>62007</v>
      </c>
      <c r="I23" s="190">
        <v>64457</v>
      </c>
      <c r="J23" s="152"/>
      <c r="K23" s="59">
        <v>28185.480207569486</v>
      </c>
      <c r="L23" s="191">
        <f t="shared" si="0"/>
        <v>437.27570640224474</v>
      </c>
      <c r="M23" s="152"/>
      <c r="N23" s="59">
        <v>7255.7761660555871</v>
      </c>
      <c r="O23" s="191">
        <f t="shared" si="1"/>
        <v>112.56769886987584</v>
      </c>
      <c r="P23" s="152">
        <v>6</v>
      </c>
      <c r="Q23" s="59">
        <v>20929.704041513898</v>
      </c>
      <c r="R23" s="191">
        <f t="shared" si="2"/>
        <v>324.70800753236881</v>
      </c>
      <c r="S23" s="152"/>
      <c r="T23" s="49">
        <v>4.7088001639076824E-2</v>
      </c>
      <c r="U23" s="49">
        <v>0</v>
      </c>
      <c r="V23" s="49">
        <v>9.2877727286114469E-3</v>
      </c>
      <c r="W23" s="49">
        <v>0.83453872163029419</v>
      </c>
      <c r="X23" s="49">
        <v>9.085588983354391E-2</v>
      </c>
      <c r="Y23" s="49">
        <v>1.8229614168473605E-2</v>
      </c>
      <c r="Z23" s="177">
        <f t="shared" si="3"/>
        <v>0.25742957411479467</v>
      </c>
      <c r="AA23" s="49">
        <v>0</v>
      </c>
      <c r="AB23" s="49">
        <v>0</v>
      </c>
      <c r="AC23" s="49">
        <v>1</v>
      </c>
      <c r="AD23" s="192">
        <f t="shared" si="4"/>
        <v>0.74257042588520528</v>
      </c>
    </row>
    <row r="24" spans="1:30" s="19" customFormat="1" ht="20.100000000000001" customHeight="1" x14ac:dyDescent="0.3">
      <c r="A24" s="12"/>
      <c r="B24" s="44">
        <v>416</v>
      </c>
      <c r="C24" s="58">
        <v>9</v>
      </c>
      <c r="D24" s="43" t="s">
        <v>35</v>
      </c>
      <c r="E24" s="190">
        <v>1163</v>
      </c>
      <c r="F24" s="190">
        <v>21</v>
      </c>
      <c r="G24" s="190">
        <v>409</v>
      </c>
      <c r="H24" s="190">
        <v>1400</v>
      </c>
      <c r="I24" s="190">
        <v>1570</v>
      </c>
      <c r="J24" s="152"/>
      <c r="K24" s="59">
        <v>605.96</v>
      </c>
      <c r="L24" s="191">
        <f t="shared" si="0"/>
        <v>385.96178343949043</v>
      </c>
      <c r="M24" s="152"/>
      <c r="N24" s="59">
        <v>126.91</v>
      </c>
      <c r="O24" s="191">
        <f t="shared" si="1"/>
        <v>80.834394904458605</v>
      </c>
      <c r="P24" s="152"/>
      <c r="Q24" s="59">
        <v>479.05</v>
      </c>
      <c r="R24" s="191">
        <f t="shared" si="2"/>
        <v>305.12738853503186</v>
      </c>
      <c r="S24" s="152"/>
      <c r="T24" s="49">
        <v>6.0751713812938306E-2</v>
      </c>
      <c r="U24" s="49">
        <v>0</v>
      </c>
      <c r="V24" s="49">
        <v>7.8795997163344109E-2</v>
      </c>
      <c r="W24" s="49">
        <v>0.86045228902371762</v>
      </c>
      <c r="X24" s="49">
        <v>0</v>
      </c>
      <c r="Y24" s="49">
        <v>0</v>
      </c>
      <c r="Z24" s="177">
        <f t="shared" si="3"/>
        <v>0.20943626642022575</v>
      </c>
      <c r="AA24" s="49">
        <v>0</v>
      </c>
      <c r="AB24" s="49">
        <v>5.907525310510385E-3</v>
      </c>
      <c r="AC24" s="49">
        <v>0.99409247468948969</v>
      </c>
      <c r="AD24" s="192">
        <f t="shared" si="4"/>
        <v>0.79056373357977416</v>
      </c>
    </row>
    <row r="25" spans="1:30" s="19" customFormat="1" ht="20.100000000000001" customHeight="1" x14ac:dyDescent="0.3">
      <c r="A25" s="12"/>
      <c r="B25" s="44">
        <v>731</v>
      </c>
      <c r="C25" s="58">
        <v>5</v>
      </c>
      <c r="D25" s="43" t="s">
        <v>36</v>
      </c>
      <c r="E25" s="190">
        <v>4064</v>
      </c>
      <c r="F25" s="190">
        <v>452</v>
      </c>
      <c r="G25" s="190">
        <v>0</v>
      </c>
      <c r="H25" s="190">
        <v>10771</v>
      </c>
      <c r="I25" s="190">
        <v>10771</v>
      </c>
      <c r="J25" s="152"/>
      <c r="K25" s="59">
        <v>4898.1000000000004</v>
      </c>
      <c r="L25" s="191">
        <f t="shared" si="0"/>
        <v>454.74886268684429</v>
      </c>
      <c r="M25" s="152"/>
      <c r="N25" s="59">
        <v>1709.08</v>
      </c>
      <c r="O25" s="191">
        <f t="shared" si="1"/>
        <v>158.67421780707454</v>
      </c>
      <c r="P25" s="152"/>
      <c r="Q25" s="59">
        <v>3189.02</v>
      </c>
      <c r="R25" s="191">
        <f t="shared" si="2"/>
        <v>296.07464487976978</v>
      </c>
      <c r="S25" s="152"/>
      <c r="T25" s="49">
        <v>3.4726285486928639E-2</v>
      </c>
      <c r="U25" s="49">
        <v>0</v>
      </c>
      <c r="V25" s="49">
        <v>9.1645797739134505E-2</v>
      </c>
      <c r="W25" s="49">
        <v>0.58628033795960399</v>
      </c>
      <c r="X25" s="49">
        <v>0.27821400987665879</v>
      </c>
      <c r="Y25" s="49">
        <v>9.1335689376740702E-3</v>
      </c>
      <c r="Z25" s="177">
        <f t="shared" si="3"/>
        <v>0.34892713501153505</v>
      </c>
      <c r="AA25" s="49">
        <v>0</v>
      </c>
      <c r="AB25" s="49">
        <v>1.1665025619155729E-3</v>
      </c>
      <c r="AC25" s="49">
        <v>0.99883349743808447</v>
      </c>
      <c r="AD25" s="192">
        <f t="shared" si="4"/>
        <v>0.65107286498846484</v>
      </c>
    </row>
    <row r="26" spans="1:30" s="19" customFormat="1" ht="20.100000000000001" customHeight="1" x14ac:dyDescent="0.3">
      <c r="A26" s="12"/>
      <c r="B26" s="44">
        <v>372</v>
      </c>
      <c r="C26" s="58">
        <v>8</v>
      </c>
      <c r="D26" s="43" t="s">
        <v>37</v>
      </c>
      <c r="E26" s="190">
        <v>1794</v>
      </c>
      <c r="F26" s="190">
        <v>0</v>
      </c>
      <c r="G26" s="190">
        <v>1253</v>
      </c>
      <c r="H26" s="190">
        <v>1234</v>
      </c>
      <c r="I26" s="190">
        <v>1756</v>
      </c>
      <c r="J26" s="152"/>
      <c r="K26" s="59">
        <v>677.8</v>
      </c>
      <c r="L26" s="191">
        <f t="shared" si="0"/>
        <v>385.9908883826879</v>
      </c>
      <c r="M26" s="152"/>
      <c r="N26" s="59">
        <v>240.49</v>
      </c>
      <c r="O26" s="191">
        <f t="shared" si="1"/>
        <v>136.95330296127563</v>
      </c>
      <c r="P26" s="152"/>
      <c r="Q26" s="59">
        <v>437.31</v>
      </c>
      <c r="R26" s="191">
        <f t="shared" si="2"/>
        <v>249.0375854214123</v>
      </c>
      <c r="S26" s="152"/>
      <c r="T26" s="49">
        <v>2.8275603975217264E-2</v>
      </c>
      <c r="U26" s="49">
        <v>0</v>
      </c>
      <c r="V26" s="49">
        <v>0.20333485799825354</v>
      </c>
      <c r="W26" s="49">
        <v>0.7683895380265291</v>
      </c>
      <c r="X26" s="49">
        <v>0</v>
      </c>
      <c r="Y26" s="49">
        <v>0</v>
      </c>
      <c r="Z26" s="177">
        <f t="shared" si="3"/>
        <v>0.35480967837120098</v>
      </c>
      <c r="AA26" s="49">
        <v>0</v>
      </c>
      <c r="AB26" s="49">
        <v>0</v>
      </c>
      <c r="AC26" s="49">
        <v>1</v>
      </c>
      <c r="AD26" s="192">
        <f t="shared" si="4"/>
        <v>0.64519032162879908</v>
      </c>
    </row>
    <row r="27" spans="1:30" s="19" customFormat="1" ht="20.100000000000001" customHeight="1" x14ac:dyDescent="0.3">
      <c r="A27" s="12"/>
      <c r="B27" s="44">
        <v>429</v>
      </c>
      <c r="C27" s="58">
        <v>4</v>
      </c>
      <c r="D27" s="43" t="s">
        <v>38</v>
      </c>
      <c r="E27" s="190">
        <v>47889</v>
      </c>
      <c r="F27" s="190">
        <v>190</v>
      </c>
      <c r="G27" s="190">
        <v>0</v>
      </c>
      <c r="H27" s="190">
        <v>101647</v>
      </c>
      <c r="I27" s="190">
        <v>101647</v>
      </c>
      <c r="J27" s="152"/>
      <c r="K27" s="59">
        <v>48523.233246985605</v>
      </c>
      <c r="L27" s="191">
        <f t="shared" si="0"/>
        <v>477.37004778287218</v>
      </c>
      <c r="M27" s="152"/>
      <c r="N27" s="59">
        <v>16957.157259937765</v>
      </c>
      <c r="O27" s="191">
        <f t="shared" si="1"/>
        <v>166.82398162206226</v>
      </c>
      <c r="P27" s="152">
        <v>5</v>
      </c>
      <c r="Q27" s="59">
        <v>31566.07598704784</v>
      </c>
      <c r="R27" s="191">
        <f t="shared" si="2"/>
        <v>310.54606616080986</v>
      </c>
      <c r="S27" s="152"/>
      <c r="T27" s="49">
        <v>3.3028531340167304E-2</v>
      </c>
      <c r="U27" s="49">
        <v>0</v>
      </c>
      <c r="V27" s="49">
        <v>0.23428809081025065</v>
      </c>
      <c r="W27" s="49">
        <v>0.32743165112454575</v>
      </c>
      <c r="X27" s="49">
        <v>0.39905434361482117</v>
      </c>
      <c r="Y27" s="49">
        <v>6.1973831102151199E-3</v>
      </c>
      <c r="Z27" s="177">
        <f t="shared" si="3"/>
        <v>0.34946470227210569</v>
      </c>
      <c r="AA27" s="49">
        <v>0</v>
      </c>
      <c r="AB27" s="49">
        <v>2.8955135265309242E-4</v>
      </c>
      <c r="AC27" s="49">
        <v>0.99971044864734693</v>
      </c>
      <c r="AD27" s="192">
        <f t="shared" si="4"/>
        <v>0.65053529772789431</v>
      </c>
    </row>
    <row r="28" spans="1:30" s="19" customFormat="1" ht="20.100000000000001" customHeight="1" x14ac:dyDescent="0.3">
      <c r="A28" s="12"/>
      <c r="B28" s="44">
        <v>361</v>
      </c>
      <c r="C28" s="58">
        <v>7</v>
      </c>
      <c r="D28" s="43" t="s">
        <v>39</v>
      </c>
      <c r="E28" s="190">
        <v>8856</v>
      </c>
      <c r="F28" s="190">
        <v>854</v>
      </c>
      <c r="G28" s="190">
        <v>6</v>
      </c>
      <c r="H28" s="190">
        <v>24982</v>
      </c>
      <c r="I28" s="190">
        <v>24985</v>
      </c>
      <c r="J28" s="152"/>
      <c r="K28" s="59">
        <v>8637.4</v>
      </c>
      <c r="L28" s="191">
        <f t="shared" si="0"/>
        <v>345.70342205323192</v>
      </c>
      <c r="M28" s="152"/>
      <c r="N28" s="59">
        <v>3031.47</v>
      </c>
      <c r="O28" s="191">
        <f t="shared" si="1"/>
        <v>121.33159895937563</v>
      </c>
      <c r="P28" s="152"/>
      <c r="Q28" s="59">
        <v>5605.93</v>
      </c>
      <c r="R28" s="191">
        <f t="shared" si="2"/>
        <v>224.37182309385631</v>
      </c>
      <c r="S28" s="152"/>
      <c r="T28" s="49">
        <v>4.5407013759001413E-2</v>
      </c>
      <c r="U28" s="49">
        <v>8.1808495548364333E-4</v>
      </c>
      <c r="V28" s="49">
        <v>0.13066598053089756</v>
      </c>
      <c r="W28" s="49">
        <v>0.65793163052908332</v>
      </c>
      <c r="X28" s="49">
        <v>0.14810636423913154</v>
      </c>
      <c r="Y28" s="49">
        <v>1.7070925986402637E-2</v>
      </c>
      <c r="Z28" s="177">
        <f t="shared" si="3"/>
        <v>0.3509701993655498</v>
      </c>
      <c r="AA28" s="49">
        <v>0</v>
      </c>
      <c r="AB28" s="49">
        <v>3.077098715110606E-3</v>
      </c>
      <c r="AC28" s="49">
        <v>0.99692290128488936</v>
      </c>
      <c r="AD28" s="192">
        <f t="shared" si="4"/>
        <v>0.64902980063445026</v>
      </c>
    </row>
    <row r="29" spans="1:30" s="19" customFormat="1" ht="20.100000000000001" customHeight="1" x14ac:dyDescent="0.3">
      <c r="A29" s="12"/>
      <c r="B29" s="44">
        <v>214</v>
      </c>
      <c r="C29" s="58">
        <v>5</v>
      </c>
      <c r="D29" s="43" t="s">
        <v>40</v>
      </c>
      <c r="E29" s="190">
        <v>17649</v>
      </c>
      <c r="F29" s="190">
        <v>4435</v>
      </c>
      <c r="G29" s="190">
        <v>0</v>
      </c>
      <c r="H29" s="190">
        <v>46589</v>
      </c>
      <c r="I29" s="190">
        <v>46589</v>
      </c>
      <c r="J29" s="152"/>
      <c r="K29" s="59">
        <v>21125.68</v>
      </c>
      <c r="L29" s="191">
        <f t="shared" si="0"/>
        <v>453.4478095687823</v>
      </c>
      <c r="M29" s="152"/>
      <c r="N29" s="59">
        <v>5982.36</v>
      </c>
      <c r="O29" s="191">
        <f t="shared" si="1"/>
        <v>128.40713473137436</v>
      </c>
      <c r="P29" s="152"/>
      <c r="Q29" s="59">
        <v>15143.32</v>
      </c>
      <c r="R29" s="191">
        <f t="shared" si="2"/>
        <v>325.04067483740795</v>
      </c>
      <c r="S29" s="152">
        <v>1</v>
      </c>
      <c r="T29" s="49">
        <v>4.2911158806892259E-2</v>
      </c>
      <c r="U29" s="49">
        <v>0</v>
      </c>
      <c r="V29" s="49">
        <v>0.13086975708583234</v>
      </c>
      <c r="W29" s="49">
        <v>0.62647684191523079</v>
      </c>
      <c r="X29" s="49">
        <v>0.19395857153364224</v>
      </c>
      <c r="Y29" s="49">
        <v>5.7836706584023703E-3</v>
      </c>
      <c r="Z29" s="177">
        <f t="shared" si="3"/>
        <v>0.28317952368870491</v>
      </c>
      <c r="AA29" s="49">
        <v>0</v>
      </c>
      <c r="AB29" s="49">
        <v>1.8278686575995224E-3</v>
      </c>
      <c r="AC29" s="49">
        <v>0.99817213134240046</v>
      </c>
      <c r="AD29" s="192">
        <f t="shared" si="4"/>
        <v>0.71682047631129509</v>
      </c>
    </row>
    <row r="30" spans="1:30" s="19" customFormat="1" ht="20.100000000000001" customHeight="1" x14ac:dyDescent="0.3">
      <c r="A30" s="12"/>
      <c r="B30" s="44">
        <v>958</v>
      </c>
      <c r="C30" s="58">
        <v>7</v>
      </c>
      <c r="D30" s="43" t="s">
        <v>41</v>
      </c>
      <c r="E30" s="190">
        <v>1937</v>
      </c>
      <c r="F30" s="190">
        <v>20</v>
      </c>
      <c r="G30" s="190">
        <v>8</v>
      </c>
      <c r="H30" s="190">
        <v>4109</v>
      </c>
      <c r="I30" s="190">
        <v>4112</v>
      </c>
      <c r="J30" s="152"/>
      <c r="K30" s="59">
        <v>1880.48</v>
      </c>
      <c r="L30" s="191">
        <f t="shared" si="0"/>
        <v>457.31517509727627</v>
      </c>
      <c r="M30" s="152"/>
      <c r="N30" s="59">
        <v>828.01</v>
      </c>
      <c r="O30" s="191">
        <f t="shared" si="1"/>
        <v>201.36429961089493</v>
      </c>
      <c r="P30" s="152"/>
      <c r="Q30" s="59">
        <v>1052.47</v>
      </c>
      <c r="R30" s="191">
        <f t="shared" si="2"/>
        <v>255.95087548638134</v>
      </c>
      <c r="S30" s="152"/>
      <c r="T30" s="49">
        <v>2.7342664943660101E-2</v>
      </c>
      <c r="U30" s="49">
        <v>0</v>
      </c>
      <c r="V30" s="49">
        <v>7.2221349983695856E-3</v>
      </c>
      <c r="W30" s="49">
        <v>0.83168077680221253</v>
      </c>
      <c r="X30" s="49">
        <v>0.11185855243294164</v>
      </c>
      <c r="Y30" s="49">
        <v>2.189587082281615E-2</v>
      </c>
      <c r="Z30" s="177">
        <f t="shared" si="3"/>
        <v>0.44031842933719051</v>
      </c>
      <c r="AA30" s="49">
        <v>0</v>
      </c>
      <c r="AB30" s="49">
        <v>0</v>
      </c>
      <c r="AC30" s="49">
        <v>1</v>
      </c>
      <c r="AD30" s="192">
        <f t="shared" si="4"/>
        <v>0.55968157066280955</v>
      </c>
    </row>
    <row r="31" spans="1:30" s="19" customFormat="1" ht="20.100000000000001" customHeight="1" x14ac:dyDescent="0.3">
      <c r="A31" s="12"/>
      <c r="B31" s="44">
        <v>757</v>
      </c>
      <c r="C31" s="58">
        <v>7</v>
      </c>
      <c r="D31" s="43" t="s">
        <v>42</v>
      </c>
      <c r="E31" s="190">
        <v>3489</v>
      </c>
      <c r="F31" s="190">
        <v>194</v>
      </c>
      <c r="G31" s="190">
        <v>510</v>
      </c>
      <c r="H31" s="190">
        <v>7773</v>
      </c>
      <c r="I31" s="190">
        <v>7986</v>
      </c>
      <c r="J31" s="152"/>
      <c r="K31" s="59">
        <v>3433.83</v>
      </c>
      <c r="L31" s="191">
        <f t="shared" si="0"/>
        <v>429.98121712997744</v>
      </c>
      <c r="M31" s="152"/>
      <c r="N31" s="59">
        <v>1033.4100000000001</v>
      </c>
      <c r="O31" s="191">
        <f t="shared" si="1"/>
        <v>129.40270473328326</v>
      </c>
      <c r="P31" s="152"/>
      <c r="Q31" s="59">
        <v>2400.42</v>
      </c>
      <c r="R31" s="191">
        <f t="shared" si="2"/>
        <v>300.57851239669424</v>
      </c>
      <c r="S31" s="152"/>
      <c r="T31" s="49">
        <v>4.144531212200385E-2</v>
      </c>
      <c r="U31" s="49">
        <v>2.903010421807414E-2</v>
      </c>
      <c r="V31" s="49">
        <v>0.28537560116507488</v>
      </c>
      <c r="W31" s="49">
        <v>0.6037874609303181</v>
      </c>
      <c r="X31" s="49">
        <v>2.672704928344026E-2</v>
      </c>
      <c r="Y31" s="49">
        <v>1.3634472281088821E-2</v>
      </c>
      <c r="Z31" s="177">
        <f t="shared" si="3"/>
        <v>0.30094966844602095</v>
      </c>
      <c r="AA31" s="49">
        <v>0</v>
      </c>
      <c r="AB31" s="49">
        <v>8.7901283941976816E-4</v>
      </c>
      <c r="AC31" s="49">
        <v>0.99912098716058018</v>
      </c>
      <c r="AD31" s="192">
        <f t="shared" si="4"/>
        <v>0.69905033155397911</v>
      </c>
    </row>
    <row r="32" spans="1:30" s="19" customFormat="1" ht="20.100000000000001" customHeight="1" x14ac:dyDescent="0.3">
      <c r="A32" s="12"/>
      <c r="B32" s="44">
        <v>758</v>
      </c>
      <c r="C32" s="58">
        <v>6</v>
      </c>
      <c r="D32" s="43" t="s">
        <v>164</v>
      </c>
      <c r="E32" s="190">
        <v>3517</v>
      </c>
      <c r="F32" s="190">
        <v>24</v>
      </c>
      <c r="G32" s="190">
        <v>180</v>
      </c>
      <c r="H32" s="190">
        <v>7749</v>
      </c>
      <c r="I32" s="190">
        <v>7824</v>
      </c>
      <c r="J32" s="152"/>
      <c r="K32" s="59">
        <v>2531.36</v>
      </c>
      <c r="L32" s="191">
        <f t="shared" si="0"/>
        <v>323.53783231083844</v>
      </c>
      <c r="M32" s="152"/>
      <c r="N32" s="59">
        <v>465.87</v>
      </c>
      <c r="O32" s="191">
        <f t="shared" si="1"/>
        <v>59.543711656441715</v>
      </c>
      <c r="P32" s="152"/>
      <c r="Q32" s="59">
        <v>2065.4899999999998</v>
      </c>
      <c r="R32" s="191">
        <f t="shared" si="2"/>
        <v>263.99412065439668</v>
      </c>
      <c r="S32" s="152"/>
      <c r="T32" s="49">
        <v>9.1656470689248079E-2</v>
      </c>
      <c r="U32" s="49">
        <v>0</v>
      </c>
      <c r="V32" s="49">
        <v>0</v>
      </c>
      <c r="W32" s="49">
        <v>0.90834352931075191</v>
      </c>
      <c r="X32" s="49">
        <v>0</v>
      </c>
      <c r="Y32" s="49">
        <v>0</v>
      </c>
      <c r="Z32" s="177">
        <f t="shared" si="3"/>
        <v>0.18403940964540799</v>
      </c>
      <c r="AA32" s="49">
        <v>0</v>
      </c>
      <c r="AB32" s="49">
        <v>0</v>
      </c>
      <c r="AC32" s="49">
        <v>1</v>
      </c>
      <c r="AD32" s="192">
        <f t="shared" si="4"/>
        <v>0.8159605903545919</v>
      </c>
    </row>
    <row r="33" spans="1:30" s="19" customFormat="1" ht="20.100000000000001" customHeight="1" x14ac:dyDescent="0.3">
      <c r="A33" s="12"/>
      <c r="B33" s="44">
        <v>760</v>
      </c>
      <c r="C33" s="58">
        <v>4</v>
      </c>
      <c r="D33" s="43" t="s">
        <v>153</v>
      </c>
      <c r="E33" s="190">
        <v>22148</v>
      </c>
      <c r="F33" s="190">
        <v>1504</v>
      </c>
      <c r="G33" s="190">
        <v>26</v>
      </c>
      <c r="H33" s="190">
        <v>62235</v>
      </c>
      <c r="I33" s="190">
        <v>62246</v>
      </c>
      <c r="J33" s="152"/>
      <c r="K33" s="59">
        <v>20147.41</v>
      </c>
      <c r="L33" s="191">
        <f t="shared" si="0"/>
        <v>323.67397101821803</v>
      </c>
      <c r="M33" s="152"/>
      <c r="N33" s="59">
        <v>11565.51</v>
      </c>
      <c r="O33" s="191">
        <f t="shared" si="1"/>
        <v>185.80326446679305</v>
      </c>
      <c r="P33" s="152"/>
      <c r="Q33" s="59">
        <v>8581.9</v>
      </c>
      <c r="R33" s="191">
        <f t="shared" si="2"/>
        <v>137.870706551425</v>
      </c>
      <c r="S33" s="152"/>
      <c r="T33" s="49">
        <v>2.9649362630787577E-2</v>
      </c>
      <c r="U33" s="49">
        <v>0</v>
      </c>
      <c r="V33" s="49">
        <v>2.341012199202629E-2</v>
      </c>
      <c r="W33" s="49">
        <v>0.49833254218793638</v>
      </c>
      <c r="X33" s="49">
        <v>0.44148766461660571</v>
      </c>
      <c r="Y33" s="49">
        <v>7.1203085726440074E-3</v>
      </c>
      <c r="Z33" s="177">
        <f t="shared" si="3"/>
        <v>0.57404450497607384</v>
      </c>
      <c r="AA33" s="49">
        <v>0</v>
      </c>
      <c r="AB33" s="49">
        <v>4.987240587748634E-3</v>
      </c>
      <c r="AC33" s="49">
        <v>0.99501275941225142</v>
      </c>
      <c r="AD33" s="192">
        <f t="shared" si="4"/>
        <v>0.42595549502392616</v>
      </c>
    </row>
    <row r="34" spans="1:30" s="19" customFormat="1" ht="20.100000000000001" customHeight="1" x14ac:dyDescent="0.3">
      <c r="A34" s="12"/>
      <c r="B34" s="44">
        <v>6</v>
      </c>
      <c r="C34" s="58">
        <v>2</v>
      </c>
      <c r="D34" s="43" t="s">
        <v>43</v>
      </c>
      <c r="E34" s="190">
        <v>202818</v>
      </c>
      <c r="F34" s="190">
        <v>24702</v>
      </c>
      <c r="G34" s="190">
        <v>0</v>
      </c>
      <c r="H34" s="190">
        <v>668745</v>
      </c>
      <c r="I34" s="190">
        <v>668745</v>
      </c>
      <c r="J34" s="152"/>
      <c r="K34" s="59">
        <v>251431.31</v>
      </c>
      <c r="L34" s="191">
        <f t="shared" si="0"/>
        <v>375.97486336346441</v>
      </c>
      <c r="M34" s="152"/>
      <c r="N34" s="59">
        <v>162557.16</v>
      </c>
      <c r="O34" s="191">
        <f t="shared" si="1"/>
        <v>243.07794450799634</v>
      </c>
      <c r="P34" s="152"/>
      <c r="Q34" s="59">
        <v>88874.15</v>
      </c>
      <c r="R34" s="191">
        <f t="shared" si="2"/>
        <v>132.89691885546807</v>
      </c>
      <c r="S34" s="152"/>
      <c r="T34" s="49">
        <v>2.2667595816757626E-2</v>
      </c>
      <c r="U34" s="49">
        <v>3.691009365567164E-2</v>
      </c>
      <c r="V34" s="49">
        <v>8.1092952165256818E-2</v>
      </c>
      <c r="W34" s="49">
        <v>0.52848850213672527</v>
      </c>
      <c r="X34" s="49">
        <v>0.32285597263141164</v>
      </c>
      <c r="Y34" s="49">
        <v>7.9848835941769645E-3</v>
      </c>
      <c r="Z34" s="177">
        <f t="shared" si="3"/>
        <v>0.64652711708816224</v>
      </c>
      <c r="AA34" s="49">
        <v>0.62928118018568957</v>
      </c>
      <c r="AB34" s="49">
        <v>0</v>
      </c>
      <c r="AC34" s="49">
        <v>0.37071881981431049</v>
      </c>
      <c r="AD34" s="192">
        <f t="shared" si="4"/>
        <v>0.35347288291183782</v>
      </c>
    </row>
    <row r="35" spans="1:30" s="19" customFormat="1" ht="20.100000000000001" customHeight="1" x14ac:dyDescent="0.3">
      <c r="A35" s="12"/>
      <c r="B35" s="44">
        <v>159</v>
      </c>
      <c r="C35" s="58">
        <v>9</v>
      </c>
      <c r="D35" s="43" t="s">
        <v>44</v>
      </c>
      <c r="E35" s="190">
        <v>6887</v>
      </c>
      <c r="F35" s="190">
        <v>196</v>
      </c>
      <c r="G35" s="190">
        <v>4192</v>
      </c>
      <c r="H35" s="190">
        <v>6280</v>
      </c>
      <c r="I35" s="190">
        <v>8027</v>
      </c>
      <c r="J35" s="152"/>
      <c r="K35" s="59">
        <v>4549.22</v>
      </c>
      <c r="L35" s="191">
        <f t="shared" si="0"/>
        <v>566.7397533325028</v>
      </c>
      <c r="M35" s="152"/>
      <c r="N35" s="59">
        <v>2180.73</v>
      </c>
      <c r="O35" s="191">
        <f t="shared" si="1"/>
        <v>271.67434907188238</v>
      </c>
      <c r="P35" s="152"/>
      <c r="Q35" s="59">
        <v>2368.4899999999998</v>
      </c>
      <c r="R35" s="191">
        <f t="shared" si="2"/>
        <v>295.06540426062043</v>
      </c>
      <c r="S35" s="152">
        <v>2</v>
      </c>
      <c r="T35" s="49">
        <v>1.5866246623836972E-2</v>
      </c>
      <c r="U35" s="49">
        <v>0</v>
      </c>
      <c r="V35" s="49">
        <v>8.1348906100250834E-2</v>
      </c>
      <c r="W35" s="49">
        <v>0.88152591104813516</v>
      </c>
      <c r="X35" s="49">
        <v>0</v>
      </c>
      <c r="Y35" s="49">
        <v>2.1258936227776935E-2</v>
      </c>
      <c r="Z35" s="177">
        <f t="shared" si="3"/>
        <v>0.47936349528050959</v>
      </c>
      <c r="AA35" s="49">
        <v>0</v>
      </c>
      <c r="AB35" s="49">
        <v>4.0067722472968016E-3</v>
      </c>
      <c r="AC35" s="49">
        <v>0.99599322775270327</v>
      </c>
      <c r="AD35" s="192">
        <f t="shared" si="4"/>
        <v>0.5206365047194903</v>
      </c>
    </row>
    <row r="36" spans="1:30" s="19" customFormat="1" ht="20.100000000000001" customHeight="1" x14ac:dyDescent="0.3">
      <c r="A36" s="12"/>
      <c r="B36" s="44">
        <v>959</v>
      </c>
      <c r="C36" s="58">
        <v>6</v>
      </c>
      <c r="D36" s="43" t="s">
        <v>134</v>
      </c>
      <c r="E36" s="190">
        <v>2145</v>
      </c>
      <c r="F36" s="190">
        <v>52</v>
      </c>
      <c r="G36" s="190">
        <v>283</v>
      </c>
      <c r="H36" s="190">
        <v>5074</v>
      </c>
      <c r="I36" s="190">
        <v>5192</v>
      </c>
      <c r="J36" s="152"/>
      <c r="K36" s="59">
        <v>1892.63</v>
      </c>
      <c r="L36" s="191">
        <f t="shared" si="0"/>
        <v>364.52812018489982</v>
      </c>
      <c r="M36" s="152"/>
      <c r="N36" s="59">
        <v>492.97</v>
      </c>
      <c r="O36" s="191">
        <f t="shared" si="1"/>
        <v>94.947996918335903</v>
      </c>
      <c r="P36" s="152"/>
      <c r="Q36" s="59">
        <v>1399.66</v>
      </c>
      <c r="R36" s="191">
        <f t="shared" si="2"/>
        <v>269.58012326656393</v>
      </c>
      <c r="S36" s="152">
        <v>2</v>
      </c>
      <c r="T36" s="49">
        <v>5.6717447309166884E-2</v>
      </c>
      <c r="U36" s="49">
        <v>0</v>
      </c>
      <c r="V36" s="49">
        <v>0</v>
      </c>
      <c r="W36" s="49">
        <v>0.94328255269083305</v>
      </c>
      <c r="X36" s="49">
        <v>0</v>
      </c>
      <c r="Y36" s="49">
        <v>0</v>
      </c>
      <c r="Z36" s="177">
        <f t="shared" si="3"/>
        <v>0.26046823732055396</v>
      </c>
      <c r="AA36" s="49">
        <v>0</v>
      </c>
      <c r="AB36" s="49">
        <v>0</v>
      </c>
      <c r="AC36" s="49">
        <v>1</v>
      </c>
      <c r="AD36" s="192">
        <f t="shared" si="4"/>
        <v>0.73953176267944609</v>
      </c>
    </row>
    <row r="37" spans="1:30" s="19" customFormat="1" ht="20.100000000000001" customHeight="1" x14ac:dyDescent="0.3">
      <c r="A37" s="12"/>
      <c r="B37" s="44">
        <v>426</v>
      </c>
      <c r="C37" s="58">
        <v>6</v>
      </c>
      <c r="D37" s="43" t="s">
        <v>146</v>
      </c>
      <c r="E37" s="190">
        <v>4035</v>
      </c>
      <c r="F37" s="190">
        <v>1607</v>
      </c>
      <c r="G37" s="190">
        <v>180</v>
      </c>
      <c r="H37" s="190">
        <v>10498</v>
      </c>
      <c r="I37" s="190">
        <v>10573</v>
      </c>
      <c r="J37" s="152"/>
      <c r="K37" s="59">
        <v>3190.4</v>
      </c>
      <c r="L37" s="191">
        <f t="shared" si="0"/>
        <v>301.74973990352788</v>
      </c>
      <c r="M37" s="152"/>
      <c r="N37" s="59">
        <v>649.07000000000005</v>
      </c>
      <c r="O37" s="191">
        <f t="shared" si="1"/>
        <v>61.389388063936444</v>
      </c>
      <c r="P37" s="152"/>
      <c r="Q37" s="59">
        <v>2541.33</v>
      </c>
      <c r="R37" s="191">
        <f t="shared" si="2"/>
        <v>240.3603518395914</v>
      </c>
      <c r="S37" s="152"/>
      <c r="T37" s="49">
        <v>8.9112114255781347E-2</v>
      </c>
      <c r="U37" s="49">
        <v>0</v>
      </c>
      <c r="V37" s="49">
        <v>0.12325327006332136</v>
      </c>
      <c r="W37" s="49">
        <v>0.77534010199208092</v>
      </c>
      <c r="X37" s="49">
        <v>0</v>
      </c>
      <c r="Y37" s="49">
        <v>1.2294513688816306E-2</v>
      </c>
      <c r="Z37" s="177">
        <f t="shared" si="3"/>
        <v>0.20344470912738216</v>
      </c>
      <c r="AA37" s="49">
        <v>0</v>
      </c>
      <c r="AB37" s="49">
        <v>0</v>
      </c>
      <c r="AC37" s="49">
        <v>1</v>
      </c>
      <c r="AD37" s="192">
        <f t="shared" si="4"/>
        <v>0.79655529087261778</v>
      </c>
    </row>
    <row r="38" spans="1:30" s="19" customFormat="1" ht="20.100000000000001" customHeight="1" x14ac:dyDescent="0.3">
      <c r="A38" s="12"/>
      <c r="B38" s="44">
        <v>623</v>
      </c>
      <c r="C38" s="58">
        <v>6</v>
      </c>
      <c r="D38" s="43" t="s">
        <v>45</v>
      </c>
      <c r="E38" s="190">
        <v>2312</v>
      </c>
      <c r="F38" s="190">
        <v>39</v>
      </c>
      <c r="G38" s="190">
        <v>0</v>
      </c>
      <c r="H38" s="190">
        <v>4996</v>
      </c>
      <c r="I38" s="190">
        <v>4996</v>
      </c>
      <c r="J38" s="152"/>
      <c r="K38" s="59">
        <v>2258.41</v>
      </c>
      <c r="L38" s="191">
        <f t="shared" si="0"/>
        <v>452.04363490792633</v>
      </c>
      <c r="M38" s="152"/>
      <c r="N38" s="59">
        <v>772.73</v>
      </c>
      <c r="O38" s="191">
        <f t="shared" si="1"/>
        <v>154.6697357886309</v>
      </c>
      <c r="P38" s="152"/>
      <c r="Q38" s="59">
        <v>1485.68</v>
      </c>
      <c r="R38" s="191">
        <f t="shared" si="2"/>
        <v>297.37389911929546</v>
      </c>
      <c r="S38" s="152"/>
      <c r="T38" s="49">
        <v>3.5626933081412654E-2</v>
      </c>
      <c r="U38" s="49">
        <v>0</v>
      </c>
      <c r="V38" s="49">
        <v>0.48803592457908973</v>
      </c>
      <c r="W38" s="49">
        <v>0.34103761986722397</v>
      </c>
      <c r="X38" s="49">
        <v>0.13529952247227361</v>
      </c>
      <c r="Y38" s="49">
        <v>0</v>
      </c>
      <c r="Z38" s="177">
        <f t="shared" si="3"/>
        <v>0.34215665003254503</v>
      </c>
      <c r="AA38" s="49">
        <v>0</v>
      </c>
      <c r="AB38" s="49">
        <v>1.8308114802649291E-2</v>
      </c>
      <c r="AC38" s="49">
        <v>0.98169188519735073</v>
      </c>
      <c r="AD38" s="192">
        <f t="shared" si="4"/>
        <v>0.65784334996745508</v>
      </c>
    </row>
    <row r="39" spans="1:30" s="19" customFormat="1" ht="20.100000000000001" customHeight="1" x14ac:dyDescent="0.3">
      <c r="A39" s="12"/>
      <c r="B39" s="44">
        <v>18</v>
      </c>
      <c r="C39" s="58">
        <v>2</v>
      </c>
      <c r="D39" s="43" t="s">
        <v>46</v>
      </c>
      <c r="E39" s="190">
        <v>139488</v>
      </c>
      <c r="F39" s="190">
        <v>28699</v>
      </c>
      <c r="G39" s="190">
        <v>0</v>
      </c>
      <c r="H39" s="190">
        <v>398718</v>
      </c>
      <c r="I39" s="190">
        <v>398718</v>
      </c>
      <c r="J39" s="152"/>
      <c r="K39" s="59">
        <v>161051.23000000001</v>
      </c>
      <c r="L39" s="191">
        <f t="shared" si="0"/>
        <v>403.92264708390394</v>
      </c>
      <c r="M39" s="152"/>
      <c r="N39" s="59">
        <v>54737.31</v>
      </c>
      <c r="O39" s="191">
        <f t="shared" si="1"/>
        <v>137.28326787353467</v>
      </c>
      <c r="P39" s="152"/>
      <c r="Q39" s="59">
        <v>106313.92</v>
      </c>
      <c r="R39" s="191">
        <f t="shared" si="2"/>
        <v>266.63937921036921</v>
      </c>
      <c r="S39" s="152"/>
      <c r="T39" s="49">
        <v>4.0136060760019084E-2</v>
      </c>
      <c r="U39" s="49">
        <v>0</v>
      </c>
      <c r="V39" s="49">
        <v>9.6002160135381154E-2</v>
      </c>
      <c r="W39" s="49">
        <v>0.50248212782104207</v>
      </c>
      <c r="X39" s="49">
        <v>0.34892105585751293</v>
      </c>
      <c r="Y39" s="49">
        <v>1.2458595426044869E-2</v>
      </c>
      <c r="Z39" s="177">
        <f t="shared" si="3"/>
        <v>0.33987514407682573</v>
      </c>
      <c r="AA39" s="49">
        <v>0</v>
      </c>
      <c r="AB39" s="49">
        <v>1.6037410717241921E-4</v>
      </c>
      <c r="AC39" s="49">
        <v>0.9998396258928276</v>
      </c>
      <c r="AD39" s="192">
        <f t="shared" si="4"/>
        <v>0.66012485592317416</v>
      </c>
    </row>
    <row r="40" spans="1:30" s="19" customFormat="1" ht="20.100000000000001" customHeight="1" x14ac:dyDescent="0.3">
      <c r="A40" s="12"/>
      <c r="B40" s="44">
        <v>212</v>
      </c>
      <c r="C40" s="58">
        <v>7</v>
      </c>
      <c r="D40" s="43" t="s">
        <v>47</v>
      </c>
      <c r="E40" s="190">
        <v>5342</v>
      </c>
      <c r="F40" s="190">
        <v>0</v>
      </c>
      <c r="G40" s="190">
        <v>0</v>
      </c>
      <c r="H40" s="190">
        <v>10404</v>
      </c>
      <c r="I40" s="190">
        <v>10404</v>
      </c>
      <c r="J40" s="152"/>
      <c r="K40" s="59">
        <v>2448.71</v>
      </c>
      <c r="L40" s="191">
        <f t="shared" ref="L40:L71" si="5">K40*1000/I40</f>
        <v>235.36236063052672</v>
      </c>
      <c r="M40" s="152"/>
      <c r="N40" s="59">
        <v>1023.13</v>
      </c>
      <c r="O40" s="191">
        <f t="shared" ref="O40:O71" si="6">N40*1000/I40</f>
        <v>98.340061514802002</v>
      </c>
      <c r="P40" s="152"/>
      <c r="Q40" s="59">
        <v>1425.5800000000002</v>
      </c>
      <c r="R40" s="191">
        <f t="shared" ref="R40:R71" si="7">Q40*1000/I40</f>
        <v>137.02229911572473</v>
      </c>
      <c r="S40" s="152"/>
      <c r="T40" s="49">
        <v>5.6033935081563437E-2</v>
      </c>
      <c r="U40" s="49">
        <v>0</v>
      </c>
      <c r="V40" s="49">
        <v>0.31034179429788977</v>
      </c>
      <c r="W40" s="49">
        <v>0.62091816289230106</v>
      </c>
      <c r="X40" s="49">
        <v>1.2706107728245677E-2</v>
      </c>
      <c r="Y40" s="49">
        <v>0</v>
      </c>
      <c r="Z40" s="177">
        <f t="shared" ref="Z40:Z71" si="8">N40/K40</f>
        <v>0.41782407880067463</v>
      </c>
      <c r="AA40" s="49">
        <v>0</v>
      </c>
      <c r="AB40" s="49">
        <v>1.134275172210609E-2</v>
      </c>
      <c r="AC40" s="49">
        <v>0.98865724827789381</v>
      </c>
      <c r="AD40" s="192">
        <f t="shared" ref="AD40:AD71" si="9">Q40/K40</f>
        <v>0.58217592119932537</v>
      </c>
    </row>
    <row r="41" spans="1:30" s="19" customFormat="1" ht="20.100000000000001" customHeight="1" x14ac:dyDescent="0.3">
      <c r="A41" s="12"/>
      <c r="B41" s="44">
        <v>545</v>
      </c>
      <c r="C41" s="58">
        <v>8</v>
      </c>
      <c r="D41" s="43" t="s">
        <v>48</v>
      </c>
      <c r="E41" s="190">
        <v>214</v>
      </c>
      <c r="F41" s="190">
        <v>0</v>
      </c>
      <c r="G41" s="190">
        <v>3</v>
      </c>
      <c r="H41" s="190">
        <v>410</v>
      </c>
      <c r="I41" s="190">
        <v>411</v>
      </c>
      <c r="J41" s="152"/>
      <c r="K41" s="59">
        <v>98.51</v>
      </c>
      <c r="L41" s="191">
        <f t="shared" si="5"/>
        <v>239.68369829683698</v>
      </c>
      <c r="M41" s="152"/>
      <c r="N41" s="59">
        <v>30.73</v>
      </c>
      <c r="O41" s="191">
        <f t="shared" si="6"/>
        <v>74.768856447688563</v>
      </c>
      <c r="P41" s="152"/>
      <c r="Q41" s="59">
        <v>67.78</v>
      </c>
      <c r="R41" s="191">
        <f t="shared" si="7"/>
        <v>164.91484184914842</v>
      </c>
      <c r="S41" s="152"/>
      <c r="T41" s="49">
        <v>7.3543768304588336E-2</v>
      </c>
      <c r="U41" s="49">
        <v>0</v>
      </c>
      <c r="V41" s="49">
        <v>0</v>
      </c>
      <c r="W41" s="49">
        <v>0.92645623169541158</v>
      </c>
      <c r="X41" s="49">
        <v>0</v>
      </c>
      <c r="Y41" s="49">
        <v>0</v>
      </c>
      <c r="Z41" s="177">
        <f t="shared" si="8"/>
        <v>0.31194802558115925</v>
      </c>
      <c r="AA41" s="49">
        <v>0</v>
      </c>
      <c r="AB41" s="49">
        <v>0</v>
      </c>
      <c r="AC41" s="49">
        <v>1</v>
      </c>
      <c r="AD41" s="192">
        <f t="shared" si="9"/>
        <v>0.68805197441884069</v>
      </c>
    </row>
    <row r="42" spans="1:30" s="19" customFormat="1" ht="20.100000000000001" customHeight="1" x14ac:dyDescent="0.3">
      <c r="A42" s="12"/>
      <c r="B42" s="44">
        <v>527</v>
      </c>
      <c r="C42" s="58">
        <v>9</v>
      </c>
      <c r="D42" s="43" t="s">
        <v>148</v>
      </c>
      <c r="E42" s="190">
        <v>2170</v>
      </c>
      <c r="F42" s="190">
        <v>0</v>
      </c>
      <c r="G42" s="190">
        <v>0</v>
      </c>
      <c r="H42" s="190">
        <v>2518</v>
      </c>
      <c r="I42" s="190">
        <v>2518</v>
      </c>
      <c r="J42" s="152"/>
      <c r="K42" s="59">
        <v>1736.3384778051065</v>
      </c>
      <c r="L42" s="191">
        <f t="shared" si="5"/>
        <v>689.57048363983574</v>
      </c>
      <c r="M42" s="152"/>
      <c r="N42" s="59">
        <v>915.98324572845263</v>
      </c>
      <c r="O42" s="191">
        <f t="shared" si="6"/>
        <v>363.77412459430207</v>
      </c>
      <c r="P42" s="152" t="s">
        <v>160</v>
      </c>
      <c r="Q42" s="59">
        <v>820.35523207665403</v>
      </c>
      <c r="R42" s="191">
        <f t="shared" si="7"/>
        <v>325.79635904553373</v>
      </c>
      <c r="S42" s="152">
        <v>3</v>
      </c>
      <c r="T42" s="49">
        <v>1.5142198358627864E-2</v>
      </c>
      <c r="U42" s="49">
        <v>0</v>
      </c>
      <c r="V42" s="49">
        <v>4.9127536131092567E-3</v>
      </c>
      <c r="W42" s="49">
        <v>0.78951811604270239</v>
      </c>
      <c r="X42" s="49">
        <v>0.19042693198556043</v>
      </c>
      <c r="Y42" s="49">
        <v>0</v>
      </c>
      <c r="Z42" s="177">
        <f t="shared" si="8"/>
        <v>0.52753726156339098</v>
      </c>
      <c r="AA42" s="49">
        <v>0</v>
      </c>
      <c r="AB42" s="49">
        <v>0</v>
      </c>
      <c r="AC42" s="49">
        <v>1</v>
      </c>
      <c r="AD42" s="192">
        <f t="shared" si="9"/>
        <v>0.47246273843660908</v>
      </c>
    </row>
    <row r="43" spans="1:30" s="19" customFormat="1" ht="20.100000000000001" customHeight="1" x14ac:dyDescent="0.3">
      <c r="A43" s="12"/>
      <c r="B43" s="44">
        <v>389</v>
      </c>
      <c r="C43" s="58">
        <v>7</v>
      </c>
      <c r="D43" s="43" t="s">
        <v>49</v>
      </c>
      <c r="E43" s="190">
        <v>7269</v>
      </c>
      <c r="F43" s="190">
        <v>0</v>
      </c>
      <c r="G43" s="190">
        <v>0</v>
      </c>
      <c r="H43" s="190">
        <v>15892</v>
      </c>
      <c r="I43" s="190">
        <v>15892</v>
      </c>
      <c r="J43" s="152"/>
      <c r="K43" s="59">
        <v>4612.0200000000004</v>
      </c>
      <c r="L43" s="191">
        <f t="shared" si="5"/>
        <v>290.21016863830857</v>
      </c>
      <c r="M43" s="152"/>
      <c r="N43" s="59">
        <v>1891.2</v>
      </c>
      <c r="O43" s="191">
        <f t="shared" si="6"/>
        <v>119.00327208658445</v>
      </c>
      <c r="P43" s="152"/>
      <c r="Q43" s="59">
        <v>2720.8199999999997</v>
      </c>
      <c r="R43" s="191">
        <f t="shared" si="7"/>
        <v>171.2068965517241</v>
      </c>
      <c r="S43" s="152"/>
      <c r="T43" s="49">
        <v>4.6298646362098142E-2</v>
      </c>
      <c r="U43" s="49">
        <v>0</v>
      </c>
      <c r="V43" s="49">
        <v>5.4240693739424702E-2</v>
      </c>
      <c r="W43" s="49">
        <v>0.5637214467005075</v>
      </c>
      <c r="X43" s="49">
        <v>0.33573921319796957</v>
      </c>
      <c r="Y43" s="49">
        <v>0</v>
      </c>
      <c r="Z43" s="177">
        <f t="shared" si="8"/>
        <v>0.41005893296212936</v>
      </c>
      <c r="AA43" s="49">
        <v>0</v>
      </c>
      <c r="AB43" s="49">
        <v>1.4271432876853302E-2</v>
      </c>
      <c r="AC43" s="49">
        <v>0.98572856712314672</v>
      </c>
      <c r="AD43" s="192">
        <f t="shared" si="9"/>
        <v>0.58994106703787053</v>
      </c>
    </row>
    <row r="44" spans="1:30" s="19" customFormat="1" ht="20.100000000000001" customHeight="1" x14ac:dyDescent="0.3">
      <c r="A44" s="12"/>
      <c r="B44" s="44">
        <v>183</v>
      </c>
      <c r="C44" s="58">
        <v>4</v>
      </c>
      <c r="D44" s="43" t="s">
        <v>50</v>
      </c>
      <c r="E44" s="190">
        <v>61864</v>
      </c>
      <c r="F44" s="190">
        <v>14377</v>
      </c>
      <c r="G44" s="190">
        <v>1200</v>
      </c>
      <c r="H44" s="190">
        <v>161531</v>
      </c>
      <c r="I44" s="190">
        <v>162031</v>
      </c>
      <c r="J44" s="152"/>
      <c r="K44" s="59">
        <v>72943.899999999994</v>
      </c>
      <c r="L44" s="191">
        <f t="shared" si="5"/>
        <v>450.18484117236824</v>
      </c>
      <c r="M44" s="152"/>
      <c r="N44" s="59">
        <v>32223.22</v>
      </c>
      <c r="O44" s="191">
        <f t="shared" si="6"/>
        <v>198.87070992587837</v>
      </c>
      <c r="P44" s="152"/>
      <c r="Q44" s="59">
        <v>40720.68</v>
      </c>
      <c r="R44" s="191">
        <f t="shared" si="7"/>
        <v>251.31413124648986</v>
      </c>
      <c r="S44" s="152"/>
      <c r="T44" s="49">
        <v>2.7621075733585902E-2</v>
      </c>
      <c r="U44" s="49">
        <v>3.1530058138199719E-3</v>
      </c>
      <c r="V44" s="49">
        <v>7.349575864857702E-2</v>
      </c>
      <c r="W44" s="49">
        <v>0.5813186888212909</v>
      </c>
      <c r="X44" s="49">
        <v>0.30453008730971021</v>
      </c>
      <c r="Y44" s="49">
        <v>9.8813836730159196E-3</v>
      </c>
      <c r="Z44" s="177">
        <f t="shared" si="8"/>
        <v>0.4417534571088193</v>
      </c>
      <c r="AA44" s="49">
        <v>0</v>
      </c>
      <c r="AB44" s="49">
        <v>1.1529768166936309E-3</v>
      </c>
      <c r="AC44" s="49">
        <v>0.99884702318330643</v>
      </c>
      <c r="AD44" s="192">
        <f t="shared" si="9"/>
        <v>0.55824654289118081</v>
      </c>
    </row>
    <row r="45" spans="1:30" s="19" customFormat="1" ht="20.100000000000001" customHeight="1" x14ac:dyDescent="0.3">
      <c r="A45" s="12"/>
      <c r="B45" s="44">
        <v>555</v>
      </c>
      <c r="C45" s="58">
        <v>7</v>
      </c>
      <c r="D45" s="43" t="s">
        <v>51</v>
      </c>
      <c r="E45" s="190">
        <v>5299</v>
      </c>
      <c r="F45" s="190">
        <v>72</v>
      </c>
      <c r="G45" s="190">
        <v>0</v>
      </c>
      <c r="H45" s="190">
        <v>9804</v>
      </c>
      <c r="I45" s="190">
        <v>9804</v>
      </c>
      <c r="J45" s="152"/>
      <c r="K45" s="59">
        <v>3740.19</v>
      </c>
      <c r="L45" s="191">
        <f t="shared" si="5"/>
        <v>381.49632802937577</v>
      </c>
      <c r="M45" s="152"/>
      <c r="N45" s="59">
        <v>1555.6</v>
      </c>
      <c r="O45" s="191">
        <f t="shared" si="6"/>
        <v>158.66993064055487</v>
      </c>
      <c r="P45" s="152"/>
      <c r="Q45" s="59">
        <v>2184.59</v>
      </c>
      <c r="R45" s="191">
        <f t="shared" si="7"/>
        <v>222.82639738882088</v>
      </c>
      <c r="S45" s="152"/>
      <c r="T45" s="49">
        <v>3.4726150681409107E-2</v>
      </c>
      <c r="U45" s="49">
        <v>0</v>
      </c>
      <c r="V45" s="49">
        <v>0.18674466443815893</v>
      </c>
      <c r="W45" s="49">
        <v>0.70942401645667263</v>
      </c>
      <c r="X45" s="49">
        <v>6.5569555155566991E-2</v>
      </c>
      <c r="Y45" s="49">
        <v>3.5356132681923376E-3</v>
      </c>
      <c r="Z45" s="177">
        <f t="shared" si="8"/>
        <v>0.41591469952061255</v>
      </c>
      <c r="AA45" s="49">
        <v>0</v>
      </c>
      <c r="AB45" s="49">
        <v>0</v>
      </c>
      <c r="AC45" s="49">
        <v>1</v>
      </c>
      <c r="AD45" s="192">
        <f t="shared" si="9"/>
        <v>0.58408530047938745</v>
      </c>
    </row>
    <row r="46" spans="1:30" s="19" customFormat="1" ht="20.100000000000001" customHeight="1" x14ac:dyDescent="0.3">
      <c r="A46" s="12"/>
      <c r="B46" s="44">
        <v>36</v>
      </c>
      <c r="C46" s="58">
        <v>3</v>
      </c>
      <c r="D46" s="43" t="s">
        <v>52</v>
      </c>
      <c r="E46" s="190">
        <v>30403</v>
      </c>
      <c r="F46" s="190">
        <v>26409</v>
      </c>
      <c r="G46" s="190">
        <v>0</v>
      </c>
      <c r="H46" s="190">
        <v>131000</v>
      </c>
      <c r="I46" s="190">
        <v>131000</v>
      </c>
      <c r="J46" s="152"/>
      <c r="K46" s="59">
        <v>58169.727051212569</v>
      </c>
      <c r="L46" s="191">
        <f t="shared" si="5"/>
        <v>444.04371794818758</v>
      </c>
      <c r="M46" s="152"/>
      <c r="N46" s="59">
        <v>33541.424493530685</v>
      </c>
      <c r="O46" s="191">
        <f t="shared" si="6"/>
        <v>256.04140834756248</v>
      </c>
      <c r="P46" s="152">
        <v>5</v>
      </c>
      <c r="Q46" s="59">
        <v>24628.302557681887</v>
      </c>
      <c r="R46" s="191">
        <f t="shared" si="7"/>
        <v>188.0023096006251</v>
      </c>
      <c r="S46" s="152"/>
      <c r="T46" s="49">
        <v>2.1519956617800158E-2</v>
      </c>
      <c r="U46" s="49">
        <v>2.9813879854532575E-5</v>
      </c>
      <c r="V46" s="49">
        <v>6.952537154317287E-2</v>
      </c>
      <c r="W46" s="49">
        <v>0.41946519005815186</v>
      </c>
      <c r="X46" s="49">
        <v>0.48206582569709644</v>
      </c>
      <c r="Y46" s="49">
        <v>7.3938422039240784E-3</v>
      </c>
      <c r="Z46" s="177">
        <f t="shared" si="8"/>
        <v>0.57661306308005966</v>
      </c>
      <c r="AA46" s="49">
        <v>0</v>
      </c>
      <c r="AB46" s="49">
        <v>0</v>
      </c>
      <c r="AC46" s="49">
        <v>1</v>
      </c>
      <c r="AD46" s="192">
        <f t="shared" si="9"/>
        <v>0.42338693691994039</v>
      </c>
    </row>
    <row r="47" spans="1:30" ht="20.100000000000001" customHeight="1" x14ac:dyDescent="0.3">
      <c r="B47" s="44">
        <v>786</v>
      </c>
      <c r="C47" s="58">
        <v>7</v>
      </c>
      <c r="D47" s="43" t="s">
        <v>165</v>
      </c>
      <c r="E47" s="190">
        <v>18400</v>
      </c>
      <c r="F47" s="190">
        <v>1332</v>
      </c>
      <c r="G47" s="190">
        <v>2092</v>
      </c>
      <c r="H47" s="190">
        <v>45608</v>
      </c>
      <c r="I47" s="190">
        <v>46480</v>
      </c>
      <c r="J47" s="152"/>
      <c r="K47" s="59">
        <v>18653.48</v>
      </c>
      <c r="L47" s="191">
        <f t="shared" si="5"/>
        <v>401.32271944922547</v>
      </c>
      <c r="M47" s="152"/>
      <c r="N47" s="59">
        <v>5753.45</v>
      </c>
      <c r="O47" s="191">
        <f t="shared" si="6"/>
        <v>123.78334767641996</v>
      </c>
      <c r="P47" s="152"/>
      <c r="Q47" s="59">
        <v>12900.03</v>
      </c>
      <c r="R47" s="191">
        <f t="shared" si="7"/>
        <v>277.53937177280551</v>
      </c>
      <c r="S47" s="152"/>
      <c r="T47" s="49">
        <v>4.3678140941522045E-2</v>
      </c>
      <c r="U47" s="49">
        <v>0</v>
      </c>
      <c r="V47" s="49">
        <v>0.13453666930276617</v>
      </c>
      <c r="W47" s="49">
        <v>0.70187105128227412</v>
      </c>
      <c r="X47" s="49">
        <v>0.1084636174816849</v>
      </c>
      <c r="Y47" s="49">
        <v>1.1450520991752774E-2</v>
      </c>
      <c r="Z47" s="177">
        <f t="shared" si="8"/>
        <v>0.30843842543053629</v>
      </c>
      <c r="AA47" s="49">
        <v>0</v>
      </c>
      <c r="AB47" s="49">
        <v>2.3875913466867905E-4</v>
      </c>
      <c r="AC47" s="49">
        <v>0.99976124086533136</v>
      </c>
      <c r="AD47" s="192">
        <f t="shared" si="9"/>
        <v>0.69156157456946377</v>
      </c>
    </row>
    <row r="48" spans="1:30" s="19" customFormat="1" ht="20.100000000000001" customHeight="1" x14ac:dyDescent="0.3">
      <c r="A48" s="12"/>
      <c r="B48" s="44">
        <v>1</v>
      </c>
      <c r="C48" s="58">
        <v>1</v>
      </c>
      <c r="D48" s="43" t="s">
        <v>53</v>
      </c>
      <c r="E48" s="190">
        <v>170211</v>
      </c>
      <c r="F48" s="190">
        <v>41049</v>
      </c>
      <c r="G48" s="190">
        <v>0</v>
      </c>
      <c r="H48" s="190">
        <v>562302</v>
      </c>
      <c r="I48" s="190">
        <v>562302</v>
      </c>
      <c r="J48" s="152"/>
      <c r="K48" s="59">
        <v>209169.23</v>
      </c>
      <c r="L48" s="191">
        <f t="shared" si="5"/>
        <v>371.98734843553819</v>
      </c>
      <c r="M48" s="152"/>
      <c r="N48" s="59">
        <v>116189.31</v>
      </c>
      <c r="O48" s="191">
        <f t="shared" si="6"/>
        <v>206.63150762401699</v>
      </c>
      <c r="P48" s="152"/>
      <c r="Q48" s="59">
        <v>92979.92</v>
      </c>
      <c r="R48" s="191">
        <f t="shared" si="7"/>
        <v>165.3558408115212</v>
      </c>
      <c r="S48" s="152">
        <v>1</v>
      </c>
      <c r="T48" s="49">
        <v>2.6665792231660556E-2</v>
      </c>
      <c r="U48" s="49">
        <v>1.696369485282252E-4</v>
      </c>
      <c r="V48" s="49">
        <v>7.6787356771462034E-2</v>
      </c>
      <c r="W48" s="49">
        <v>0.45664054636351659</v>
      </c>
      <c r="X48" s="49">
        <v>0.43367500848399909</v>
      </c>
      <c r="Y48" s="49">
        <v>6.0616592008335361E-3</v>
      </c>
      <c r="Z48" s="177">
        <f t="shared" si="8"/>
        <v>0.5554799336403351</v>
      </c>
      <c r="AA48" s="49">
        <v>0</v>
      </c>
      <c r="AB48" s="49">
        <v>1.716069448113098E-3</v>
      </c>
      <c r="AC48" s="49">
        <v>0.99828393055188691</v>
      </c>
      <c r="AD48" s="192">
        <f t="shared" si="9"/>
        <v>0.44452006635966484</v>
      </c>
    </row>
    <row r="49" spans="1:30" s="19" customFormat="1" ht="20.100000000000001" customHeight="1" x14ac:dyDescent="0.3">
      <c r="A49" s="12"/>
      <c r="B49" s="44">
        <v>172</v>
      </c>
      <c r="C49" s="58">
        <v>1</v>
      </c>
      <c r="D49" s="43" t="s">
        <v>54</v>
      </c>
      <c r="E49" s="190">
        <v>173557</v>
      </c>
      <c r="F49" s="190">
        <v>50572</v>
      </c>
      <c r="G49" s="190">
        <v>0</v>
      </c>
      <c r="H49" s="190">
        <v>548777</v>
      </c>
      <c r="I49" s="190">
        <v>548777</v>
      </c>
      <c r="J49" s="152"/>
      <c r="K49" s="59">
        <v>227723.45</v>
      </c>
      <c r="L49" s="191">
        <f t="shared" si="5"/>
        <v>414.9653684465639</v>
      </c>
      <c r="M49" s="152"/>
      <c r="N49" s="59">
        <v>100673.48</v>
      </c>
      <c r="O49" s="191">
        <f t="shared" si="6"/>
        <v>183.45061837504122</v>
      </c>
      <c r="P49" s="152"/>
      <c r="Q49" s="59">
        <v>127049.97</v>
      </c>
      <c r="R49" s="191">
        <f t="shared" si="7"/>
        <v>231.51475007152268</v>
      </c>
      <c r="S49" s="152">
        <v>1</v>
      </c>
      <c r="T49" s="49">
        <v>3.0035318139394807E-2</v>
      </c>
      <c r="U49" s="49">
        <v>1.0708877849459461E-3</v>
      </c>
      <c r="V49" s="49">
        <v>8.9162707000890407E-2</v>
      </c>
      <c r="W49" s="49">
        <v>0.43570521253462186</v>
      </c>
      <c r="X49" s="49">
        <v>0.43617892219480248</v>
      </c>
      <c r="Y49" s="49">
        <v>7.8469523453445732E-3</v>
      </c>
      <c r="Z49" s="177">
        <f t="shared" si="8"/>
        <v>0.44208657474669383</v>
      </c>
      <c r="AA49" s="49">
        <v>0</v>
      </c>
      <c r="AB49" s="49">
        <v>2.4541524881902766E-3</v>
      </c>
      <c r="AC49" s="49">
        <v>0.99754584751180975</v>
      </c>
      <c r="AD49" s="192">
        <f t="shared" si="9"/>
        <v>0.55791342525330612</v>
      </c>
    </row>
    <row r="50" spans="1:30" s="19" customFormat="1" ht="20.100000000000001" customHeight="1" x14ac:dyDescent="0.3">
      <c r="A50" s="12"/>
      <c r="B50" s="44">
        <v>249</v>
      </c>
      <c r="C50" s="58">
        <v>7</v>
      </c>
      <c r="D50" s="43" t="s">
        <v>55</v>
      </c>
      <c r="E50" s="190">
        <v>9953</v>
      </c>
      <c r="F50" s="190">
        <v>830</v>
      </c>
      <c r="G50" s="190">
        <v>153</v>
      </c>
      <c r="H50" s="190">
        <v>22265</v>
      </c>
      <c r="I50" s="190">
        <v>22329</v>
      </c>
      <c r="J50" s="152"/>
      <c r="K50" s="59">
        <v>9372.5</v>
      </c>
      <c r="L50" s="191">
        <f t="shared" si="5"/>
        <v>419.74562228492096</v>
      </c>
      <c r="M50" s="152"/>
      <c r="N50" s="59">
        <v>1916.28</v>
      </c>
      <c r="O50" s="191">
        <f t="shared" si="6"/>
        <v>85.820233776702949</v>
      </c>
      <c r="P50" s="152"/>
      <c r="Q50" s="59">
        <v>7456.22</v>
      </c>
      <c r="R50" s="191">
        <f t="shared" si="7"/>
        <v>333.92538850821802</v>
      </c>
      <c r="S50" s="152"/>
      <c r="T50" s="49">
        <v>6.4019871835013675E-2</v>
      </c>
      <c r="U50" s="49">
        <v>0</v>
      </c>
      <c r="V50" s="49">
        <v>6.5230550858955891E-2</v>
      </c>
      <c r="W50" s="49">
        <v>0.83346379443505125</v>
      </c>
      <c r="X50" s="49">
        <v>0</v>
      </c>
      <c r="Y50" s="49">
        <v>3.7285782870979188E-2</v>
      </c>
      <c r="Z50" s="177">
        <f t="shared" si="8"/>
        <v>0.20445772205921578</v>
      </c>
      <c r="AA50" s="49">
        <v>0</v>
      </c>
      <c r="AB50" s="49">
        <v>0</v>
      </c>
      <c r="AC50" s="49">
        <v>1</v>
      </c>
      <c r="AD50" s="192">
        <f t="shared" si="9"/>
        <v>0.79554227794078425</v>
      </c>
    </row>
    <row r="51" spans="1:30" s="19" customFormat="1" ht="20.100000000000001" customHeight="1" x14ac:dyDescent="0.3">
      <c r="A51" s="12"/>
      <c r="B51" s="44">
        <v>369</v>
      </c>
      <c r="C51" s="58">
        <v>9</v>
      </c>
      <c r="D51" s="43" t="s">
        <v>56</v>
      </c>
      <c r="E51" s="190">
        <v>4417</v>
      </c>
      <c r="F51" s="190">
        <v>68</v>
      </c>
      <c r="G51" s="190">
        <v>2874</v>
      </c>
      <c r="H51" s="190">
        <v>3343</v>
      </c>
      <c r="I51" s="190">
        <v>4541</v>
      </c>
      <c r="J51" s="152"/>
      <c r="K51" s="59">
        <v>2930.1546640439824</v>
      </c>
      <c r="L51" s="191">
        <f t="shared" si="5"/>
        <v>645.26638714908222</v>
      </c>
      <c r="M51" s="152"/>
      <c r="N51" s="59">
        <v>747.22373123518628</v>
      </c>
      <c r="O51" s="191">
        <f t="shared" si="6"/>
        <v>164.55048034247662</v>
      </c>
      <c r="P51" s="152">
        <v>6</v>
      </c>
      <c r="Q51" s="59">
        <v>2182.9309328087966</v>
      </c>
      <c r="R51" s="191">
        <f t="shared" si="7"/>
        <v>480.71590680660569</v>
      </c>
      <c r="S51" s="152">
        <v>2</v>
      </c>
      <c r="T51" s="49">
        <v>2.4651251332115903E-2</v>
      </c>
      <c r="U51" s="49">
        <v>0</v>
      </c>
      <c r="V51" s="49">
        <v>0.18843084623028877</v>
      </c>
      <c r="W51" s="49">
        <v>0.74589939791374327</v>
      </c>
      <c r="X51" s="49">
        <v>1.1937522360612043E-2</v>
      </c>
      <c r="Y51" s="49">
        <v>2.9080982163239878E-2</v>
      </c>
      <c r="Z51" s="177">
        <f t="shared" si="8"/>
        <v>0.25501170310372745</v>
      </c>
      <c r="AA51" s="49">
        <v>0</v>
      </c>
      <c r="AB51" s="49">
        <v>3.3166418099560432E-3</v>
      </c>
      <c r="AC51" s="49">
        <v>0.99668335819004406</v>
      </c>
      <c r="AD51" s="192">
        <f t="shared" si="9"/>
        <v>0.74498829689627266</v>
      </c>
    </row>
    <row r="52" spans="1:30" s="19" customFormat="1" ht="20.100000000000001" customHeight="1" x14ac:dyDescent="0.3">
      <c r="A52" s="12"/>
      <c r="B52" s="44">
        <v>797</v>
      </c>
      <c r="C52" s="58">
        <v>8</v>
      </c>
      <c r="D52" s="43" t="s">
        <v>154</v>
      </c>
      <c r="E52" s="190">
        <v>445</v>
      </c>
      <c r="F52" s="190">
        <v>0</v>
      </c>
      <c r="G52" s="190">
        <v>221</v>
      </c>
      <c r="H52" s="190">
        <v>478</v>
      </c>
      <c r="I52" s="190">
        <v>570</v>
      </c>
      <c r="J52" s="152"/>
      <c r="K52" s="59">
        <v>191.68</v>
      </c>
      <c r="L52" s="193">
        <f t="shared" si="5"/>
        <v>336.28070175438597</v>
      </c>
      <c r="M52" s="152"/>
      <c r="N52" s="59">
        <v>41.37</v>
      </c>
      <c r="O52" s="193">
        <f t="shared" si="6"/>
        <v>72.578947368421055</v>
      </c>
      <c r="P52" s="152"/>
      <c r="Q52" s="59">
        <v>150.31</v>
      </c>
      <c r="R52" s="193">
        <f t="shared" si="7"/>
        <v>263.70175438596493</v>
      </c>
      <c r="S52" s="152">
        <v>3</v>
      </c>
      <c r="T52" s="49">
        <v>6.3572637176698088E-2</v>
      </c>
      <c r="U52" s="49">
        <v>0</v>
      </c>
      <c r="V52" s="49">
        <v>0</v>
      </c>
      <c r="W52" s="49">
        <v>0.92965917331399572</v>
      </c>
      <c r="X52" s="49">
        <v>0</v>
      </c>
      <c r="Y52" s="49">
        <v>6.7681895093062621E-3</v>
      </c>
      <c r="Z52" s="178">
        <f t="shared" si="8"/>
        <v>0.21582846410684473</v>
      </c>
      <c r="AA52" s="49">
        <v>0</v>
      </c>
      <c r="AB52" s="49">
        <v>0</v>
      </c>
      <c r="AC52" s="49">
        <v>1</v>
      </c>
      <c r="AD52" s="192">
        <f t="shared" si="9"/>
        <v>0.78417153589315525</v>
      </c>
    </row>
    <row r="53" spans="1:30" s="19" customFormat="1" ht="20.100000000000001" customHeight="1" x14ac:dyDescent="0.3">
      <c r="A53" s="12"/>
      <c r="B53" s="44">
        <v>601</v>
      </c>
      <c r="C53" s="58">
        <v>4</v>
      </c>
      <c r="D53" s="43" t="s">
        <v>57</v>
      </c>
      <c r="E53" s="190">
        <v>34803</v>
      </c>
      <c r="F53" s="190">
        <v>2880</v>
      </c>
      <c r="G53" s="190">
        <v>7070</v>
      </c>
      <c r="H53" s="190">
        <v>75423</v>
      </c>
      <c r="I53" s="190">
        <v>78369</v>
      </c>
      <c r="J53" s="152"/>
      <c r="K53" s="59">
        <v>28266.799999999999</v>
      </c>
      <c r="L53" s="191">
        <f t="shared" si="5"/>
        <v>360.68853755949419</v>
      </c>
      <c r="M53" s="152"/>
      <c r="N53" s="59">
        <v>12187.28</v>
      </c>
      <c r="O53" s="191">
        <f t="shared" si="6"/>
        <v>155.51149051283033</v>
      </c>
      <c r="P53" s="152"/>
      <c r="Q53" s="59">
        <v>16079.52</v>
      </c>
      <c r="R53" s="191">
        <f t="shared" si="7"/>
        <v>205.17704704666386</v>
      </c>
      <c r="S53" s="152"/>
      <c r="T53" s="49">
        <v>3.4099487334335467E-2</v>
      </c>
      <c r="U53" s="49">
        <v>2.4861987252282705E-4</v>
      </c>
      <c r="V53" s="49">
        <v>0.14948618559678614</v>
      </c>
      <c r="W53" s="49">
        <v>0.58214055966548728</v>
      </c>
      <c r="X53" s="49">
        <v>0.21610564457368664</v>
      </c>
      <c r="Y53" s="49">
        <v>1.7919502957181584E-2</v>
      </c>
      <c r="Z53" s="177">
        <f t="shared" si="8"/>
        <v>0.43115173985028377</v>
      </c>
      <c r="AA53" s="49">
        <v>0</v>
      </c>
      <c r="AB53" s="49">
        <v>4.4068479656109135E-3</v>
      </c>
      <c r="AC53" s="49">
        <v>0.99559315203438903</v>
      </c>
      <c r="AD53" s="192">
        <f t="shared" si="9"/>
        <v>0.56884826014971634</v>
      </c>
    </row>
    <row r="54" spans="1:30" s="19" customFormat="1" ht="20.100000000000001" customHeight="1" x14ac:dyDescent="0.3">
      <c r="A54" s="12"/>
      <c r="B54" s="44">
        <v>552</v>
      </c>
      <c r="C54" s="58">
        <v>9</v>
      </c>
      <c r="D54" s="43" t="s">
        <v>58</v>
      </c>
      <c r="E54" s="190">
        <v>1661</v>
      </c>
      <c r="F54" s="190">
        <v>28</v>
      </c>
      <c r="G54" s="190">
        <v>626</v>
      </c>
      <c r="H54" s="190">
        <v>2420</v>
      </c>
      <c r="I54" s="190">
        <v>2681</v>
      </c>
      <c r="J54" s="152"/>
      <c r="K54" s="59">
        <v>754.11</v>
      </c>
      <c r="L54" s="191">
        <f t="shared" si="5"/>
        <v>281.2793733681462</v>
      </c>
      <c r="M54" s="152"/>
      <c r="N54" s="59">
        <v>253.13</v>
      </c>
      <c r="O54" s="191">
        <f t="shared" si="6"/>
        <v>94.416262588586349</v>
      </c>
      <c r="P54" s="152"/>
      <c r="Q54" s="59">
        <v>500.98</v>
      </c>
      <c r="R54" s="191">
        <f t="shared" si="7"/>
        <v>186.86311077955986</v>
      </c>
      <c r="S54" s="152"/>
      <c r="T54" s="49">
        <v>5.2660688183937106E-2</v>
      </c>
      <c r="U54" s="49">
        <v>1.9752696243037176E-3</v>
      </c>
      <c r="V54" s="49">
        <v>5.2147118081618142E-2</v>
      </c>
      <c r="W54" s="49">
        <v>0.78951526883419587</v>
      </c>
      <c r="X54" s="49">
        <v>7.7391063880219657E-2</v>
      </c>
      <c r="Y54" s="49">
        <v>2.6310591395725516E-2</v>
      </c>
      <c r="Z54" s="177">
        <f t="shared" si="8"/>
        <v>0.33566721035392716</v>
      </c>
      <c r="AA54" s="49">
        <v>0</v>
      </c>
      <c r="AB54" s="49">
        <v>9.7808295740348908E-4</v>
      </c>
      <c r="AC54" s="49">
        <v>0.99902191704259646</v>
      </c>
      <c r="AD54" s="192">
        <f t="shared" si="9"/>
        <v>0.6643327896460729</v>
      </c>
    </row>
    <row r="55" spans="1:30" s="19" customFormat="1" ht="20.100000000000001" customHeight="1" x14ac:dyDescent="0.3">
      <c r="A55" s="12"/>
      <c r="B55" s="44">
        <v>324</v>
      </c>
      <c r="C55" s="58">
        <v>4</v>
      </c>
      <c r="D55" s="43" t="s">
        <v>59</v>
      </c>
      <c r="E55" s="190">
        <v>46012</v>
      </c>
      <c r="F55" s="190">
        <v>8634</v>
      </c>
      <c r="G55" s="190">
        <v>0</v>
      </c>
      <c r="H55" s="190">
        <v>124234</v>
      </c>
      <c r="I55" s="190">
        <v>124234</v>
      </c>
      <c r="J55" s="152"/>
      <c r="K55" s="59">
        <v>41760.58</v>
      </c>
      <c r="L55" s="191">
        <f t="shared" si="5"/>
        <v>336.14453370252909</v>
      </c>
      <c r="M55" s="152"/>
      <c r="N55" s="59">
        <v>25354.82</v>
      </c>
      <c r="O55" s="191">
        <f t="shared" si="6"/>
        <v>204.08921873239211</v>
      </c>
      <c r="P55" s="152"/>
      <c r="Q55" s="59">
        <v>16405.759999999998</v>
      </c>
      <c r="R55" s="191">
        <f t="shared" si="7"/>
        <v>132.05531497013698</v>
      </c>
      <c r="S55" s="152"/>
      <c r="T55" s="49">
        <v>2.6998022466734134E-2</v>
      </c>
      <c r="U55" s="49">
        <v>0</v>
      </c>
      <c r="V55" s="49">
        <v>0.12126806658457839</v>
      </c>
      <c r="W55" s="49">
        <v>0.36297201084448638</v>
      </c>
      <c r="X55" s="49">
        <v>0.47776004720207049</v>
      </c>
      <c r="Y55" s="49">
        <v>1.100185290213064E-2</v>
      </c>
      <c r="Z55" s="177">
        <f t="shared" si="8"/>
        <v>0.60714721874073585</v>
      </c>
      <c r="AA55" s="49">
        <v>0</v>
      </c>
      <c r="AB55" s="49">
        <v>1.0392691347429197E-3</v>
      </c>
      <c r="AC55" s="49">
        <v>0.99896073086525716</v>
      </c>
      <c r="AD55" s="192">
        <f t="shared" si="9"/>
        <v>0.39285278125926404</v>
      </c>
    </row>
    <row r="56" spans="1:30" s="19" customFormat="1" ht="20.100000000000001" customHeight="1" x14ac:dyDescent="0.3">
      <c r="A56" s="12"/>
      <c r="B56" s="44">
        <v>414</v>
      </c>
      <c r="C56" s="58">
        <v>6</v>
      </c>
      <c r="D56" s="43" t="s">
        <v>60</v>
      </c>
      <c r="E56" s="190">
        <v>2775</v>
      </c>
      <c r="F56" s="190">
        <v>875</v>
      </c>
      <c r="G56" s="190">
        <v>0</v>
      </c>
      <c r="H56" s="190">
        <v>8000</v>
      </c>
      <c r="I56" s="190">
        <v>8000</v>
      </c>
      <c r="J56" s="152"/>
      <c r="K56" s="59">
        <v>2474.9699999999998</v>
      </c>
      <c r="L56" s="191">
        <f t="shared" si="5"/>
        <v>309.37124999999997</v>
      </c>
      <c r="M56" s="152"/>
      <c r="N56" s="59">
        <v>523.09</v>
      </c>
      <c r="O56" s="191">
        <f t="shared" si="6"/>
        <v>65.386250000000004</v>
      </c>
      <c r="P56" s="152"/>
      <c r="Q56" s="59">
        <v>1951.88</v>
      </c>
      <c r="R56" s="191">
        <f t="shared" si="7"/>
        <v>243.98500000000001</v>
      </c>
      <c r="S56" s="152"/>
      <c r="T56" s="49">
        <v>8.4268481523256028E-2</v>
      </c>
      <c r="U56" s="49">
        <v>0</v>
      </c>
      <c r="V56" s="49">
        <v>4.8557609589172032E-2</v>
      </c>
      <c r="W56" s="49">
        <v>0.86717390888757195</v>
      </c>
      <c r="X56" s="49">
        <v>0</v>
      </c>
      <c r="Y56" s="49">
        <v>0</v>
      </c>
      <c r="Z56" s="177">
        <f t="shared" si="8"/>
        <v>0.21135205679260763</v>
      </c>
      <c r="AA56" s="49">
        <v>0</v>
      </c>
      <c r="AB56" s="49">
        <v>5.4767711129782562E-3</v>
      </c>
      <c r="AC56" s="49">
        <v>0.99452322888702172</v>
      </c>
      <c r="AD56" s="192">
        <f t="shared" si="9"/>
        <v>0.78864794320739251</v>
      </c>
    </row>
    <row r="57" spans="1:30" s="19" customFormat="1" ht="20.100000000000001" customHeight="1" x14ac:dyDescent="0.3">
      <c r="A57" s="12"/>
      <c r="B57" s="44">
        <v>736</v>
      </c>
      <c r="C57" s="58">
        <v>7</v>
      </c>
      <c r="D57" s="43" t="s">
        <v>61</v>
      </c>
      <c r="E57" s="190">
        <v>1387</v>
      </c>
      <c r="F57" s="190">
        <v>23</v>
      </c>
      <c r="G57" s="190">
        <v>0</v>
      </c>
      <c r="H57" s="190">
        <v>2961</v>
      </c>
      <c r="I57" s="190">
        <v>2961</v>
      </c>
      <c r="J57" s="152"/>
      <c r="K57" s="59">
        <v>917</v>
      </c>
      <c r="L57" s="191">
        <f t="shared" si="5"/>
        <v>309.69267139479905</v>
      </c>
      <c r="M57" s="152"/>
      <c r="N57" s="59">
        <v>298.07</v>
      </c>
      <c r="O57" s="191">
        <f t="shared" si="6"/>
        <v>100.66531577169874</v>
      </c>
      <c r="P57" s="152"/>
      <c r="Q57" s="59">
        <v>618.92999999999995</v>
      </c>
      <c r="R57" s="191">
        <f t="shared" si="7"/>
        <v>209.02735562310031</v>
      </c>
      <c r="S57" s="152"/>
      <c r="T57" s="49">
        <v>5.4752239406850742E-2</v>
      </c>
      <c r="U57" s="49">
        <v>0</v>
      </c>
      <c r="V57" s="49">
        <v>6.5756365954306034E-3</v>
      </c>
      <c r="W57" s="49">
        <v>0.7658268192035429</v>
      </c>
      <c r="X57" s="49">
        <v>0.12446740698493643</v>
      </c>
      <c r="Y57" s="49">
        <v>4.8377897809239442E-2</v>
      </c>
      <c r="Z57" s="177">
        <f t="shared" si="8"/>
        <v>0.32504907306434022</v>
      </c>
      <c r="AA57" s="49">
        <v>0</v>
      </c>
      <c r="AB57" s="49">
        <v>0</v>
      </c>
      <c r="AC57" s="49">
        <v>1</v>
      </c>
      <c r="AD57" s="192">
        <f t="shared" si="9"/>
        <v>0.67495092693565972</v>
      </c>
    </row>
    <row r="58" spans="1:30" s="19" customFormat="1" ht="20.100000000000001" customHeight="1" x14ac:dyDescent="0.3">
      <c r="A58" s="12"/>
      <c r="B58" s="44">
        <v>50</v>
      </c>
      <c r="C58" s="58">
        <v>1</v>
      </c>
      <c r="D58" s="43" t="s">
        <v>62</v>
      </c>
      <c r="E58" s="190">
        <v>123779</v>
      </c>
      <c r="F58" s="190">
        <v>55916</v>
      </c>
      <c r="G58" s="190">
        <v>0</v>
      </c>
      <c r="H58" s="190">
        <v>396600</v>
      </c>
      <c r="I58" s="190">
        <v>396600</v>
      </c>
      <c r="J58" s="152"/>
      <c r="K58" s="59">
        <v>162036.29999999999</v>
      </c>
      <c r="L58" s="191">
        <f t="shared" si="5"/>
        <v>408.56354009077154</v>
      </c>
      <c r="M58" s="152"/>
      <c r="N58" s="59">
        <v>72202.45</v>
      </c>
      <c r="O58" s="191">
        <f t="shared" si="6"/>
        <v>182.05358043368634</v>
      </c>
      <c r="P58" s="152"/>
      <c r="Q58" s="59">
        <v>89833.85</v>
      </c>
      <c r="R58" s="191">
        <f t="shared" si="7"/>
        <v>226.50995965708523</v>
      </c>
      <c r="S58" s="152"/>
      <c r="T58" s="49">
        <v>3.026587047946434E-2</v>
      </c>
      <c r="U58" s="49">
        <v>1.661993464210702E-2</v>
      </c>
      <c r="V58" s="49">
        <v>0.12775605259932316</v>
      </c>
      <c r="W58" s="49">
        <v>0.45386105319140829</v>
      </c>
      <c r="X58" s="49">
        <v>0.36476601555764382</v>
      </c>
      <c r="Y58" s="49">
        <v>6.731073530053343E-3</v>
      </c>
      <c r="Z58" s="177">
        <f t="shared" si="8"/>
        <v>0.44559428967459763</v>
      </c>
      <c r="AA58" s="49">
        <v>0</v>
      </c>
      <c r="AB58" s="49">
        <v>6.0110971532445728E-4</v>
      </c>
      <c r="AC58" s="49">
        <v>0.99939889028467555</v>
      </c>
      <c r="AD58" s="192">
        <f t="shared" si="9"/>
        <v>0.55440571032540242</v>
      </c>
    </row>
    <row r="59" spans="1:30" s="19" customFormat="1" ht="20.100000000000001" customHeight="1" x14ac:dyDescent="0.3">
      <c r="A59" s="12"/>
      <c r="B59" s="44">
        <v>503</v>
      </c>
      <c r="C59" s="58">
        <v>7</v>
      </c>
      <c r="D59" s="43" t="s">
        <v>63</v>
      </c>
      <c r="E59" s="190">
        <v>3195</v>
      </c>
      <c r="F59" s="190">
        <v>0</v>
      </c>
      <c r="G59" s="190">
        <v>161</v>
      </c>
      <c r="H59" s="190">
        <v>9694</v>
      </c>
      <c r="I59" s="190">
        <v>9761</v>
      </c>
      <c r="J59" s="152"/>
      <c r="K59" s="59">
        <v>2200.04</v>
      </c>
      <c r="L59" s="191">
        <f t="shared" si="5"/>
        <v>225.39084110234606</v>
      </c>
      <c r="M59" s="152"/>
      <c r="N59" s="59">
        <v>585.54999999999995</v>
      </c>
      <c r="O59" s="191">
        <f t="shared" si="6"/>
        <v>59.988730662841924</v>
      </c>
      <c r="P59" s="152"/>
      <c r="Q59" s="59">
        <v>1614.49</v>
      </c>
      <c r="R59" s="191">
        <f t="shared" si="7"/>
        <v>165.40211043950416</v>
      </c>
      <c r="S59" s="152"/>
      <c r="T59" s="49">
        <v>9.1213389121338917E-2</v>
      </c>
      <c r="U59" s="49">
        <v>0</v>
      </c>
      <c r="V59" s="49">
        <v>1.2928016394842458E-2</v>
      </c>
      <c r="W59" s="49">
        <v>0.87362308940312539</v>
      </c>
      <c r="X59" s="49">
        <v>2.2235505080693368E-2</v>
      </c>
      <c r="Y59" s="49">
        <v>0</v>
      </c>
      <c r="Z59" s="177">
        <f t="shared" si="8"/>
        <v>0.26615425174087742</v>
      </c>
      <c r="AA59" s="49">
        <v>0</v>
      </c>
      <c r="AB59" s="49">
        <v>0</v>
      </c>
      <c r="AC59" s="49">
        <v>1</v>
      </c>
      <c r="AD59" s="192">
        <f t="shared" si="9"/>
        <v>0.73384574825912263</v>
      </c>
    </row>
    <row r="60" spans="1:30" s="19" customFormat="1" ht="20.100000000000001" customHeight="1" x14ac:dyDescent="0.3">
      <c r="A60" s="12"/>
      <c r="B60" s="44">
        <v>413</v>
      </c>
      <c r="C60" s="58">
        <v>8</v>
      </c>
      <c r="D60" s="43" t="s">
        <v>64</v>
      </c>
      <c r="E60" s="190">
        <v>1626</v>
      </c>
      <c r="F60" s="190">
        <v>0</v>
      </c>
      <c r="G60" s="190">
        <v>1076</v>
      </c>
      <c r="H60" s="190">
        <v>1091</v>
      </c>
      <c r="I60" s="190">
        <v>1539</v>
      </c>
      <c r="J60" s="152"/>
      <c r="K60" s="59">
        <v>788.19570011391693</v>
      </c>
      <c r="L60" s="191">
        <f t="shared" si="5"/>
        <v>512.1479532903943</v>
      </c>
      <c r="M60" s="152"/>
      <c r="N60" s="59">
        <v>252.27456009113354</v>
      </c>
      <c r="O60" s="191">
        <f t="shared" si="6"/>
        <v>163.9210916771498</v>
      </c>
      <c r="P60" s="152">
        <v>6</v>
      </c>
      <c r="Q60" s="59">
        <v>535.92114002278333</v>
      </c>
      <c r="R60" s="191">
        <f t="shared" si="7"/>
        <v>348.22686161324452</v>
      </c>
      <c r="S60" s="152"/>
      <c r="T60" s="49">
        <v>2.3823250342122893E-2</v>
      </c>
      <c r="U60" s="49">
        <v>0</v>
      </c>
      <c r="V60" s="49">
        <v>0.11891805495236055</v>
      </c>
      <c r="W60" s="49">
        <v>0.68542210529935554</v>
      </c>
      <c r="X60" s="49">
        <v>0.17183658940616098</v>
      </c>
      <c r="Y60" s="49">
        <v>0</v>
      </c>
      <c r="Z60" s="177">
        <f t="shared" si="8"/>
        <v>0.32006589233444516</v>
      </c>
      <c r="AA60" s="49">
        <v>0</v>
      </c>
      <c r="AB60" s="49">
        <v>0</v>
      </c>
      <c r="AC60" s="49">
        <v>1</v>
      </c>
      <c r="AD60" s="192">
        <f t="shared" si="9"/>
        <v>0.67993410766555484</v>
      </c>
    </row>
    <row r="61" spans="1:30" s="19" customFormat="1" ht="20.100000000000001" customHeight="1" x14ac:dyDescent="0.3">
      <c r="A61" s="12"/>
      <c r="B61" s="44">
        <v>556</v>
      </c>
      <c r="C61" s="58">
        <v>7</v>
      </c>
      <c r="D61" s="43" t="s">
        <v>65</v>
      </c>
      <c r="E61" s="190">
        <v>3176</v>
      </c>
      <c r="F61" s="190">
        <v>30</v>
      </c>
      <c r="G61" s="190">
        <v>222</v>
      </c>
      <c r="H61" s="190">
        <v>7426</v>
      </c>
      <c r="I61" s="190">
        <v>7519</v>
      </c>
      <c r="J61" s="152"/>
      <c r="K61" s="59">
        <v>3490.16</v>
      </c>
      <c r="L61" s="191">
        <f t="shared" si="5"/>
        <v>464.17874717382631</v>
      </c>
      <c r="M61" s="152"/>
      <c r="N61" s="59">
        <v>1179.68</v>
      </c>
      <c r="O61" s="191">
        <f t="shared" si="6"/>
        <v>156.89320388349515</v>
      </c>
      <c r="P61" s="152"/>
      <c r="Q61" s="59">
        <v>2310.48</v>
      </c>
      <c r="R61" s="191">
        <f t="shared" si="7"/>
        <v>307.28554329033113</v>
      </c>
      <c r="S61" s="152"/>
      <c r="T61" s="49">
        <v>3.4687372846873725E-2</v>
      </c>
      <c r="U61" s="49">
        <v>0</v>
      </c>
      <c r="V61" s="49">
        <v>6.4941340024413402E-2</v>
      </c>
      <c r="W61" s="49">
        <v>0.50335684253356838</v>
      </c>
      <c r="X61" s="49">
        <v>0.39701444459514446</v>
      </c>
      <c r="Y61" s="49">
        <v>0</v>
      </c>
      <c r="Z61" s="177">
        <f t="shared" si="8"/>
        <v>0.33800169619730902</v>
      </c>
      <c r="AA61" s="49">
        <v>0</v>
      </c>
      <c r="AB61" s="49">
        <v>0</v>
      </c>
      <c r="AC61" s="49">
        <v>1</v>
      </c>
      <c r="AD61" s="192">
        <f t="shared" si="9"/>
        <v>0.66199830380269098</v>
      </c>
    </row>
    <row r="62" spans="1:30" s="19" customFormat="1" ht="20.100000000000001" customHeight="1" x14ac:dyDescent="0.3">
      <c r="A62" s="12"/>
      <c r="B62" s="44">
        <v>287</v>
      </c>
      <c r="C62" s="58">
        <v>7</v>
      </c>
      <c r="D62" s="43" t="s">
        <v>66</v>
      </c>
      <c r="E62" s="190">
        <v>1170</v>
      </c>
      <c r="F62" s="190">
        <v>127</v>
      </c>
      <c r="G62" s="190">
        <v>0</v>
      </c>
      <c r="H62" s="190">
        <v>2950</v>
      </c>
      <c r="I62" s="190">
        <v>2950</v>
      </c>
      <c r="J62" s="152"/>
      <c r="K62" s="59">
        <v>1714.6417007715806</v>
      </c>
      <c r="L62" s="191">
        <f t="shared" si="5"/>
        <v>581.234474837824</v>
      </c>
      <c r="M62" s="152"/>
      <c r="N62" s="59">
        <v>562.41194565584362</v>
      </c>
      <c r="O62" s="191">
        <f t="shared" si="6"/>
        <v>190.64811717147239</v>
      </c>
      <c r="P62" s="152">
        <v>5</v>
      </c>
      <c r="Q62" s="59">
        <v>1152.2297551157371</v>
      </c>
      <c r="R62" s="191">
        <f t="shared" si="7"/>
        <v>390.5863576663516</v>
      </c>
      <c r="S62" s="152"/>
      <c r="T62" s="49">
        <v>2.8893411894106269E-2</v>
      </c>
      <c r="U62" s="49">
        <v>0</v>
      </c>
      <c r="V62" s="49">
        <v>5.8746974091155139E-2</v>
      </c>
      <c r="W62" s="49">
        <v>0.49296605831636692</v>
      </c>
      <c r="X62" s="49">
        <v>0.41939355569837167</v>
      </c>
      <c r="Y62" s="49">
        <v>0</v>
      </c>
      <c r="Z62" s="177">
        <f t="shared" si="8"/>
        <v>0.32800552173830888</v>
      </c>
      <c r="AA62" s="49">
        <v>0</v>
      </c>
      <c r="AB62" s="49">
        <v>0</v>
      </c>
      <c r="AC62" s="49">
        <v>1</v>
      </c>
      <c r="AD62" s="192">
        <f t="shared" si="9"/>
        <v>0.67199447826169123</v>
      </c>
    </row>
    <row r="63" spans="1:30" s="19" customFormat="1" ht="20.100000000000001" customHeight="1" x14ac:dyDescent="0.3">
      <c r="A63" s="12"/>
      <c r="B63" s="44">
        <v>523</v>
      </c>
      <c r="C63" s="58">
        <v>9</v>
      </c>
      <c r="D63" s="43" t="s">
        <v>67</v>
      </c>
      <c r="E63" s="190">
        <v>6092</v>
      </c>
      <c r="F63" s="190">
        <v>6</v>
      </c>
      <c r="G63" s="190">
        <v>3259</v>
      </c>
      <c r="H63" s="190">
        <v>6094</v>
      </c>
      <c r="I63" s="190">
        <v>7452</v>
      </c>
      <c r="J63" s="152"/>
      <c r="K63" s="59">
        <v>4574.3532793522272</v>
      </c>
      <c r="L63" s="191">
        <f t="shared" si="5"/>
        <v>613.84236169514588</v>
      </c>
      <c r="M63" s="152"/>
      <c r="N63" s="59">
        <v>2058.9786234817816</v>
      </c>
      <c r="O63" s="191">
        <f t="shared" si="6"/>
        <v>276.29879542160251</v>
      </c>
      <c r="P63" s="152">
        <v>6</v>
      </c>
      <c r="Q63" s="59">
        <v>2515.3746558704456</v>
      </c>
      <c r="R63" s="191">
        <f t="shared" si="7"/>
        <v>337.54356627354343</v>
      </c>
      <c r="S63" s="152"/>
      <c r="T63" s="49">
        <v>1.6309057130090756E-2</v>
      </c>
      <c r="U63" s="49">
        <v>0</v>
      </c>
      <c r="V63" s="49">
        <v>0.16716540719493558</v>
      </c>
      <c r="W63" s="49">
        <v>0.76327097598722937</v>
      </c>
      <c r="X63" s="49">
        <v>5.3254559687744236E-2</v>
      </c>
      <c r="Y63" s="49">
        <v>0</v>
      </c>
      <c r="Z63" s="177">
        <f t="shared" si="8"/>
        <v>0.45011360027123942</v>
      </c>
      <c r="AA63" s="49">
        <v>0</v>
      </c>
      <c r="AB63" s="49">
        <v>1.7989367863906234E-2</v>
      </c>
      <c r="AC63" s="49">
        <v>0.98201063213609374</v>
      </c>
      <c r="AD63" s="192">
        <f t="shared" si="9"/>
        <v>0.54988639972876063</v>
      </c>
    </row>
    <row r="64" spans="1:30" s="19" customFormat="1" ht="20.100000000000001" customHeight="1" x14ac:dyDescent="0.3">
      <c r="A64" s="12"/>
      <c r="B64" s="44">
        <v>718</v>
      </c>
      <c r="C64" s="58">
        <v>7</v>
      </c>
      <c r="D64" s="43" t="s">
        <v>68</v>
      </c>
      <c r="E64" s="190">
        <v>258</v>
      </c>
      <c r="F64" s="190">
        <v>8</v>
      </c>
      <c r="G64" s="190">
        <v>0</v>
      </c>
      <c r="H64" s="190">
        <v>953</v>
      </c>
      <c r="I64" s="190">
        <v>953</v>
      </c>
      <c r="J64" s="152"/>
      <c r="K64" s="59">
        <v>284.23</v>
      </c>
      <c r="L64" s="191">
        <f t="shared" si="5"/>
        <v>298.24763903462747</v>
      </c>
      <c r="M64" s="152"/>
      <c r="N64" s="59">
        <v>61.07</v>
      </c>
      <c r="O64" s="191">
        <f t="shared" si="6"/>
        <v>64.081846799580276</v>
      </c>
      <c r="P64" s="152"/>
      <c r="Q64" s="59">
        <v>223.16</v>
      </c>
      <c r="R64" s="191">
        <f t="shared" si="7"/>
        <v>234.16579223504721</v>
      </c>
      <c r="S64" s="152">
        <v>2</v>
      </c>
      <c r="T64" s="49">
        <v>8.5966923202881934E-2</v>
      </c>
      <c r="U64" s="49">
        <v>0</v>
      </c>
      <c r="V64" s="49">
        <v>0</v>
      </c>
      <c r="W64" s="49">
        <v>0.91403307679711809</v>
      </c>
      <c r="X64" s="49">
        <v>0</v>
      </c>
      <c r="Y64" s="49">
        <v>0</v>
      </c>
      <c r="Z64" s="177">
        <f t="shared" si="8"/>
        <v>0.21486120395454383</v>
      </c>
      <c r="AA64" s="49">
        <v>0</v>
      </c>
      <c r="AB64" s="49">
        <v>0</v>
      </c>
      <c r="AC64" s="49">
        <v>1</v>
      </c>
      <c r="AD64" s="192">
        <f t="shared" si="9"/>
        <v>0.78513879604545611</v>
      </c>
    </row>
    <row r="65" spans="1:30" s="19" customFormat="1" ht="20.100000000000001" customHeight="1" x14ac:dyDescent="0.3">
      <c r="A65" s="12"/>
      <c r="B65" s="44">
        <v>854</v>
      </c>
      <c r="C65" s="58">
        <v>7</v>
      </c>
      <c r="D65" s="43" t="s">
        <v>155</v>
      </c>
      <c r="E65" s="190">
        <v>5365</v>
      </c>
      <c r="F65" s="190">
        <v>360</v>
      </c>
      <c r="G65" s="190">
        <v>0</v>
      </c>
      <c r="H65" s="190">
        <v>13163</v>
      </c>
      <c r="I65" s="190">
        <v>13163</v>
      </c>
      <c r="J65" s="152"/>
      <c r="K65" s="59">
        <v>5720.79</v>
      </c>
      <c r="L65" s="191">
        <f t="shared" si="5"/>
        <v>434.61141077262022</v>
      </c>
      <c r="M65" s="152"/>
      <c r="N65" s="59">
        <v>2245.85</v>
      </c>
      <c r="O65" s="191">
        <f t="shared" si="6"/>
        <v>170.61840006077642</v>
      </c>
      <c r="P65" s="152"/>
      <c r="Q65" s="59">
        <v>3474.94</v>
      </c>
      <c r="R65" s="191">
        <f t="shared" si="7"/>
        <v>263.99301071184379</v>
      </c>
      <c r="S65" s="152"/>
      <c r="T65" s="49">
        <v>3.2295122114121604E-2</v>
      </c>
      <c r="U65" s="49">
        <v>0.35103412961684888</v>
      </c>
      <c r="V65" s="49">
        <v>0.10500256027784581</v>
      </c>
      <c r="W65" s="49">
        <v>0.42396865329385308</v>
      </c>
      <c r="X65" s="49">
        <v>7.6367522318943823E-2</v>
      </c>
      <c r="Y65" s="49">
        <v>1.1332012378386802E-2</v>
      </c>
      <c r="Z65" s="177">
        <f t="shared" si="8"/>
        <v>0.39257689934432133</v>
      </c>
      <c r="AA65" s="49">
        <v>0</v>
      </c>
      <c r="AB65" s="49">
        <v>0</v>
      </c>
      <c r="AC65" s="49">
        <v>1</v>
      </c>
      <c r="AD65" s="192">
        <f t="shared" si="9"/>
        <v>0.60742310065567873</v>
      </c>
    </row>
    <row r="66" spans="1:30" s="19" customFormat="1" ht="20.100000000000001" customHeight="1" x14ac:dyDescent="0.3">
      <c r="A66" s="12"/>
      <c r="B66" s="44">
        <v>967</v>
      </c>
      <c r="C66" s="58">
        <v>7</v>
      </c>
      <c r="D66" s="43" t="s">
        <v>135</v>
      </c>
      <c r="E66" s="190">
        <v>1078</v>
      </c>
      <c r="F66" s="190">
        <v>43</v>
      </c>
      <c r="G66" s="190">
        <v>16</v>
      </c>
      <c r="H66" s="190">
        <v>2178</v>
      </c>
      <c r="I66" s="190">
        <v>2185</v>
      </c>
      <c r="J66" s="152"/>
      <c r="K66" s="59">
        <v>793.85</v>
      </c>
      <c r="L66" s="191">
        <f t="shared" si="5"/>
        <v>363.31807780320366</v>
      </c>
      <c r="M66" s="152"/>
      <c r="N66" s="59">
        <v>253.33</v>
      </c>
      <c r="O66" s="191">
        <f t="shared" si="6"/>
        <v>115.94050343249428</v>
      </c>
      <c r="P66" s="152"/>
      <c r="Q66" s="59">
        <v>540.5200000000001</v>
      </c>
      <c r="R66" s="191">
        <f t="shared" si="7"/>
        <v>247.37757437070943</v>
      </c>
      <c r="S66" s="152"/>
      <c r="T66" s="49">
        <v>4.7369044329530652E-2</v>
      </c>
      <c r="U66" s="49">
        <v>0</v>
      </c>
      <c r="V66" s="49">
        <v>0</v>
      </c>
      <c r="W66" s="49">
        <v>0.9526309556704694</v>
      </c>
      <c r="X66" s="49">
        <v>0</v>
      </c>
      <c r="Y66" s="49">
        <v>0</v>
      </c>
      <c r="Z66" s="177">
        <f t="shared" si="8"/>
        <v>0.31911570195880834</v>
      </c>
      <c r="AA66" s="49">
        <v>0</v>
      </c>
      <c r="AB66" s="49">
        <v>9.6018648708650917E-3</v>
      </c>
      <c r="AC66" s="49">
        <v>0.99039813512913477</v>
      </c>
      <c r="AD66" s="192">
        <f t="shared" si="9"/>
        <v>0.68088429804119177</v>
      </c>
    </row>
    <row r="67" spans="1:30" s="19" customFormat="1" ht="20.100000000000001" customHeight="1" x14ac:dyDescent="0.3">
      <c r="A67" s="12"/>
      <c r="B67" s="44">
        <v>89</v>
      </c>
      <c r="C67" s="58">
        <v>4</v>
      </c>
      <c r="D67" s="43" t="s">
        <v>145</v>
      </c>
      <c r="E67" s="190">
        <v>46481</v>
      </c>
      <c r="F67" s="190">
        <v>2522</v>
      </c>
      <c r="G67" s="190">
        <v>22987</v>
      </c>
      <c r="H67" s="190">
        <v>61205</v>
      </c>
      <c r="I67" s="190">
        <v>70783</v>
      </c>
      <c r="J67" s="152"/>
      <c r="K67" s="59">
        <v>25925.63</v>
      </c>
      <c r="L67" s="191">
        <f t="shared" si="5"/>
        <v>366.26916067417318</v>
      </c>
      <c r="M67" s="152"/>
      <c r="N67" s="59">
        <v>11951.26</v>
      </c>
      <c r="O67" s="191">
        <f t="shared" si="6"/>
        <v>168.84364889874686</v>
      </c>
      <c r="P67" s="152"/>
      <c r="Q67" s="59">
        <v>13974.37</v>
      </c>
      <c r="R67" s="191">
        <f t="shared" si="7"/>
        <v>197.42551177542632</v>
      </c>
      <c r="S67" s="152"/>
      <c r="T67" s="49">
        <v>2.821794522083864E-2</v>
      </c>
      <c r="U67" s="49">
        <v>1.004078231081911E-3</v>
      </c>
      <c r="V67" s="49">
        <v>6.9612743760908896E-2</v>
      </c>
      <c r="W67" s="49">
        <v>0.64535622185443209</v>
      </c>
      <c r="X67" s="49">
        <v>0.23950445392368672</v>
      </c>
      <c r="Y67" s="49">
        <v>1.6304557009051767E-2</v>
      </c>
      <c r="Z67" s="177">
        <f t="shared" si="8"/>
        <v>0.46098243321377341</v>
      </c>
      <c r="AA67" s="49">
        <v>0</v>
      </c>
      <c r="AB67" s="49">
        <v>4.8488769082255584E-3</v>
      </c>
      <c r="AC67" s="49">
        <v>0.99515112309177445</v>
      </c>
      <c r="AD67" s="192">
        <f t="shared" si="9"/>
        <v>0.53901756678622659</v>
      </c>
    </row>
    <row r="68" spans="1:30" s="19" customFormat="1" ht="20.100000000000001" customHeight="1" x14ac:dyDescent="0.3">
      <c r="A68" s="12"/>
      <c r="B68" s="44">
        <v>357</v>
      </c>
      <c r="C68" s="58">
        <v>2</v>
      </c>
      <c r="D68" s="43" t="s">
        <v>69</v>
      </c>
      <c r="E68" s="190">
        <v>167298</v>
      </c>
      <c r="F68" s="190">
        <v>31693</v>
      </c>
      <c r="G68" s="190">
        <v>0</v>
      </c>
      <c r="H68" s="190">
        <v>458986</v>
      </c>
      <c r="I68" s="190">
        <v>458986</v>
      </c>
      <c r="J68" s="152"/>
      <c r="K68" s="59">
        <v>201273.28</v>
      </c>
      <c r="L68" s="191">
        <f t="shared" si="5"/>
        <v>438.51725324955447</v>
      </c>
      <c r="M68" s="152"/>
      <c r="N68" s="59">
        <v>113720.4</v>
      </c>
      <c r="O68" s="191">
        <f t="shared" si="6"/>
        <v>247.76441982979873</v>
      </c>
      <c r="P68" s="152"/>
      <c r="Q68" s="59">
        <v>87552.87999999999</v>
      </c>
      <c r="R68" s="191">
        <f t="shared" si="7"/>
        <v>190.75283341975569</v>
      </c>
      <c r="S68" s="152">
        <v>1</v>
      </c>
      <c r="T68" s="49">
        <v>2.2238841931614736E-2</v>
      </c>
      <c r="U68" s="49">
        <v>1.3336481405271175E-2</v>
      </c>
      <c r="V68" s="49">
        <v>9.3452801784024681E-2</v>
      </c>
      <c r="W68" s="49">
        <v>0.45479940274568154</v>
      </c>
      <c r="X68" s="49">
        <v>0.4078541756800011</v>
      </c>
      <c r="Y68" s="49">
        <v>8.3182964534067767E-3</v>
      </c>
      <c r="Z68" s="177">
        <f t="shared" si="8"/>
        <v>0.56500495247059124</v>
      </c>
      <c r="AA68" s="49">
        <v>0</v>
      </c>
      <c r="AB68" s="49">
        <v>1.3805371108294784E-3</v>
      </c>
      <c r="AC68" s="49">
        <v>0.99861946288917058</v>
      </c>
      <c r="AD68" s="192">
        <f t="shared" si="9"/>
        <v>0.43499504752940871</v>
      </c>
    </row>
    <row r="69" spans="1:30" s="19" customFormat="1" ht="20.100000000000001" customHeight="1" x14ac:dyDescent="0.3">
      <c r="A69" s="12"/>
      <c r="B69" s="44">
        <v>866</v>
      </c>
      <c r="C69" s="58">
        <v>8</v>
      </c>
      <c r="D69" s="43" t="s">
        <v>156</v>
      </c>
      <c r="E69" s="190">
        <v>1306</v>
      </c>
      <c r="F69" s="190">
        <v>0</v>
      </c>
      <c r="G69" s="190">
        <v>505</v>
      </c>
      <c r="H69" s="190">
        <v>1707</v>
      </c>
      <c r="I69" s="190">
        <v>1917</v>
      </c>
      <c r="J69" s="152"/>
      <c r="K69" s="59">
        <v>560.05999999999995</v>
      </c>
      <c r="L69" s="191">
        <f t="shared" si="5"/>
        <v>292.15440792905582</v>
      </c>
      <c r="M69" s="152"/>
      <c r="N69" s="59">
        <v>164.65</v>
      </c>
      <c r="O69" s="191">
        <f t="shared" si="6"/>
        <v>85.889410537297863</v>
      </c>
      <c r="P69" s="152"/>
      <c r="Q69" s="59">
        <v>395.41</v>
      </c>
      <c r="R69" s="191">
        <f t="shared" si="7"/>
        <v>206.26499739175796</v>
      </c>
      <c r="S69" s="152"/>
      <c r="T69" s="49">
        <v>5.7151533556027936E-2</v>
      </c>
      <c r="U69" s="49">
        <v>0</v>
      </c>
      <c r="V69" s="49">
        <v>0</v>
      </c>
      <c r="W69" s="49">
        <v>0.94284846644397213</v>
      </c>
      <c r="X69" s="49">
        <v>0</v>
      </c>
      <c r="Y69" s="49">
        <v>0</v>
      </c>
      <c r="Z69" s="177">
        <f t="shared" si="8"/>
        <v>0.29398635860443528</v>
      </c>
      <c r="AA69" s="49">
        <v>0</v>
      </c>
      <c r="AB69" s="49">
        <v>0</v>
      </c>
      <c r="AC69" s="49">
        <v>1</v>
      </c>
      <c r="AD69" s="192">
        <f t="shared" si="9"/>
        <v>0.70601364139556488</v>
      </c>
    </row>
    <row r="70" spans="1:30" s="19" customFormat="1" ht="20.100000000000001" customHeight="1" x14ac:dyDescent="0.3">
      <c r="A70" s="12"/>
      <c r="B70" s="44">
        <v>988</v>
      </c>
      <c r="C70" s="58">
        <v>6</v>
      </c>
      <c r="D70" s="43" t="s">
        <v>119</v>
      </c>
      <c r="E70" s="190">
        <v>816</v>
      </c>
      <c r="F70" s="190">
        <v>0</v>
      </c>
      <c r="G70" s="190">
        <v>0</v>
      </c>
      <c r="H70" s="190">
        <v>2748</v>
      </c>
      <c r="I70" s="190">
        <v>2748</v>
      </c>
      <c r="J70" s="152"/>
      <c r="K70" s="59">
        <v>920.37</v>
      </c>
      <c r="L70" s="191">
        <f t="shared" si="5"/>
        <v>334.92358078602621</v>
      </c>
      <c r="M70" s="152"/>
      <c r="N70" s="59">
        <v>196.04</v>
      </c>
      <c r="O70" s="191">
        <f t="shared" si="6"/>
        <v>71.339155749636106</v>
      </c>
      <c r="P70" s="152"/>
      <c r="Q70" s="59">
        <v>724.33</v>
      </c>
      <c r="R70" s="191">
        <f t="shared" si="7"/>
        <v>263.58442503639009</v>
      </c>
      <c r="S70" s="152">
        <v>3</v>
      </c>
      <c r="T70" s="49">
        <v>7.7229136910834523E-2</v>
      </c>
      <c r="U70" s="49">
        <v>0</v>
      </c>
      <c r="V70" s="49">
        <v>1.0201999591920016E-2</v>
      </c>
      <c r="W70" s="49">
        <v>0.91256886349724553</v>
      </c>
      <c r="X70" s="49">
        <v>0</v>
      </c>
      <c r="Y70" s="49">
        <v>0</v>
      </c>
      <c r="Z70" s="177">
        <f t="shared" si="8"/>
        <v>0.21300129295826678</v>
      </c>
      <c r="AA70" s="49">
        <v>0</v>
      </c>
      <c r="AB70" s="49">
        <v>0</v>
      </c>
      <c r="AC70" s="49">
        <v>1</v>
      </c>
      <c r="AD70" s="192">
        <f t="shared" si="9"/>
        <v>0.78699870704173325</v>
      </c>
    </row>
    <row r="71" spans="1:30" s="19" customFormat="1" ht="20.100000000000001" customHeight="1" x14ac:dyDescent="0.3">
      <c r="A71" s="12"/>
      <c r="B71" s="44">
        <v>143</v>
      </c>
      <c r="C71" s="58">
        <v>4</v>
      </c>
      <c r="D71" s="43" t="s">
        <v>70</v>
      </c>
      <c r="E71" s="190">
        <v>17161</v>
      </c>
      <c r="F71" s="190">
        <v>5456</v>
      </c>
      <c r="G71" s="190">
        <v>169</v>
      </c>
      <c r="H71" s="190">
        <v>51553</v>
      </c>
      <c r="I71" s="190">
        <v>51623</v>
      </c>
      <c r="J71" s="152"/>
      <c r="K71" s="59">
        <v>20143.05</v>
      </c>
      <c r="L71" s="191">
        <f t="shared" si="5"/>
        <v>390.19526180191002</v>
      </c>
      <c r="M71" s="152"/>
      <c r="N71" s="59">
        <v>6391.93</v>
      </c>
      <c r="O71" s="191">
        <f t="shared" si="6"/>
        <v>123.81942157565426</v>
      </c>
      <c r="P71" s="152"/>
      <c r="Q71" s="59">
        <v>13751.119999999999</v>
      </c>
      <c r="R71" s="191">
        <f t="shared" si="7"/>
        <v>266.37584022625572</v>
      </c>
      <c r="S71" s="152"/>
      <c r="T71" s="49">
        <v>4.4440411581478517E-2</v>
      </c>
      <c r="U71" s="49">
        <v>2.3467090534470807E-2</v>
      </c>
      <c r="V71" s="49">
        <v>0.13038628395492441</v>
      </c>
      <c r="W71" s="49">
        <v>0.66840531732982045</v>
      </c>
      <c r="X71" s="49">
        <v>0.10119791674814962</v>
      </c>
      <c r="Y71" s="49">
        <v>3.2102979851156066E-2</v>
      </c>
      <c r="Z71" s="177">
        <f t="shared" si="8"/>
        <v>0.31732681992051853</v>
      </c>
      <c r="AA71" s="49">
        <v>0</v>
      </c>
      <c r="AB71" s="49">
        <v>1.6580467627364173E-3</v>
      </c>
      <c r="AC71" s="49">
        <v>0.9983419532372636</v>
      </c>
      <c r="AD71" s="192">
        <f t="shared" si="9"/>
        <v>0.68267318007948152</v>
      </c>
    </row>
    <row r="72" spans="1:30" s="19" customFormat="1" ht="20.100000000000001" customHeight="1" x14ac:dyDescent="0.3">
      <c r="A72" s="12"/>
      <c r="B72" s="44">
        <v>321</v>
      </c>
      <c r="C72" s="58">
        <v>7</v>
      </c>
      <c r="D72" s="43" t="s">
        <v>71</v>
      </c>
      <c r="E72" s="190">
        <v>4264</v>
      </c>
      <c r="F72" s="190">
        <v>459</v>
      </c>
      <c r="G72" s="190">
        <v>0</v>
      </c>
      <c r="H72" s="190">
        <v>11834</v>
      </c>
      <c r="I72" s="190">
        <v>11834</v>
      </c>
      <c r="J72" s="152"/>
      <c r="K72" s="59">
        <v>2609.91</v>
      </c>
      <c r="L72" s="191">
        <f t="shared" ref="L72:L103" si="10">K72*1000/I72</f>
        <v>220.5433496704411</v>
      </c>
      <c r="M72" s="152"/>
      <c r="N72" s="59">
        <v>601.5</v>
      </c>
      <c r="O72" s="191">
        <f t="shared" ref="O72:O103" si="11">N72*1000/I72</f>
        <v>50.828122359303698</v>
      </c>
      <c r="P72" s="152"/>
      <c r="Q72" s="59">
        <v>2008.41</v>
      </c>
      <c r="R72" s="191">
        <f t="shared" ref="R72:R103" si="12">Q72*1000/I72</f>
        <v>169.7152273111374</v>
      </c>
      <c r="S72" s="152"/>
      <c r="T72" s="49">
        <v>0.10841230257689109</v>
      </c>
      <c r="U72" s="49">
        <v>0</v>
      </c>
      <c r="V72" s="49">
        <v>0</v>
      </c>
      <c r="W72" s="49">
        <v>0.88806317539484614</v>
      </c>
      <c r="X72" s="49">
        <v>3.5245220282626769E-3</v>
      </c>
      <c r="Y72" s="49">
        <v>0</v>
      </c>
      <c r="Z72" s="177">
        <f t="shared" ref="Z72:Z103" si="13">N72/K72</f>
        <v>0.23046771727760729</v>
      </c>
      <c r="AA72" s="49">
        <v>0</v>
      </c>
      <c r="AB72" s="49">
        <v>1.4006104331286937E-2</v>
      </c>
      <c r="AC72" s="49">
        <v>0.98599389566871298</v>
      </c>
      <c r="AD72" s="192">
        <f t="shared" ref="AD72:AD103" si="14">Q72/K72</f>
        <v>0.76953228272239282</v>
      </c>
    </row>
    <row r="73" spans="1:30" s="19" customFormat="1" ht="20.100000000000001" customHeight="1" x14ac:dyDescent="0.3">
      <c r="A73" s="12"/>
      <c r="B73" s="44">
        <v>630</v>
      </c>
      <c r="C73" s="58">
        <v>9</v>
      </c>
      <c r="D73" s="43" t="s">
        <v>72</v>
      </c>
      <c r="E73" s="190">
        <v>3553</v>
      </c>
      <c r="F73" s="190">
        <v>0</v>
      </c>
      <c r="G73" s="190">
        <v>2579</v>
      </c>
      <c r="H73" s="190">
        <v>1898</v>
      </c>
      <c r="I73" s="190">
        <v>2973</v>
      </c>
      <c r="J73" s="152"/>
      <c r="K73" s="59">
        <v>2103.6362567295682</v>
      </c>
      <c r="L73" s="191">
        <f t="shared" si="10"/>
        <v>707.58030835168802</v>
      </c>
      <c r="M73" s="152"/>
      <c r="N73" s="59">
        <v>1588.1670053836544</v>
      </c>
      <c r="O73" s="191">
        <f t="shared" si="11"/>
        <v>534.19677274929518</v>
      </c>
      <c r="P73" s="152">
        <v>6</v>
      </c>
      <c r="Q73" s="59">
        <v>515.46925134591368</v>
      </c>
      <c r="R73" s="191">
        <f t="shared" si="12"/>
        <v>173.38353560239275</v>
      </c>
      <c r="S73" s="152"/>
      <c r="T73" s="49">
        <v>6.5862091105923538E-3</v>
      </c>
      <c r="U73" s="49">
        <v>0</v>
      </c>
      <c r="V73" s="49">
        <v>0.77603299641795009</v>
      </c>
      <c r="W73" s="49">
        <v>0.21738079447145761</v>
      </c>
      <c r="X73" s="49">
        <v>0</v>
      </c>
      <c r="Y73" s="49">
        <v>0</v>
      </c>
      <c r="Z73" s="177">
        <f t="shared" si="13"/>
        <v>0.75496274619867443</v>
      </c>
      <c r="AA73" s="49">
        <v>0</v>
      </c>
      <c r="AB73" s="49">
        <v>2.1591976574624121E-2</v>
      </c>
      <c r="AC73" s="49">
        <v>0.97840802342537592</v>
      </c>
      <c r="AD73" s="192">
        <f t="shared" si="14"/>
        <v>0.24503725380132557</v>
      </c>
    </row>
    <row r="74" spans="1:30" s="19" customFormat="1" ht="20.100000000000001" customHeight="1" x14ac:dyDescent="0.3">
      <c r="A74" s="12"/>
      <c r="B74" s="44">
        <v>236</v>
      </c>
      <c r="C74" s="58">
        <v>7</v>
      </c>
      <c r="D74" s="43" t="s">
        <v>136</v>
      </c>
      <c r="E74" s="190">
        <v>6065</v>
      </c>
      <c r="F74" s="190">
        <v>11</v>
      </c>
      <c r="G74" s="190">
        <v>97</v>
      </c>
      <c r="H74" s="190">
        <v>16451</v>
      </c>
      <c r="I74" s="190">
        <v>16491</v>
      </c>
      <c r="J74" s="152"/>
      <c r="K74" s="59">
        <v>6126.75</v>
      </c>
      <c r="L74" s="191">
        <f t="shared" si="10"/>
        <v>371.52082954338732</v>
      </c>
      <c r="M74" s="152"/>
      <c r="N74" s="59">
        <v>1619.5</v>
      </c>
      <c r="O74" s="191">
        <f t="shared" si="11"/>
        <v>98.205081559638586</v>
      </c>
      <c r="P74" s="152"/>
      <c r="Q74" s="59">
        <v>4507.25</v>
      </c>
      <c r="R74" s="191">
        <f t="shared" si="12"/>
        <v>273.31574798374874</v>
      </c>
      <c r="S74" s="152"/>
      <c r="T74" s="49">
        <v>5.5974066069774626E-2</v>
      </c>
      <c r="U74" s="49">
        <v>0</v>
      </c>
      <c r="V74" s="49">
        <v>2.1883297313985795E-2</v>
      </c>
      <c r="W74" s="49">
        <v>0.81680148193887003</v>
      </c>
      <c r="X74" s="49">
        <v>0.10534115467736956</v>
      </c>
      <c r="Y74" s="49">
        <v>0</v>
      </c>
      <c r="Z74" s="177">
        <f t="shared" si="13"/>
        <v>0.26433263965397641</v>
      </c>
      <c r="AA74" s="49">
        <v>0</v>
      </c>
      <c r="AB74" s="49">
        <v>4.4372954684120029E-5</v>
      </c>
      <c r="AC74" s="49">
        <v>0.99995562704531593</v>
      </c>
      <c r="AD74" s="192">
        <f t="shared" si="14"/>
        <v>0.73566736034602354</v>
      </c>
    </row>
    <row r="75" spans="1:30" s="19" customFormat="1" ht="20.100000000000001" customHeight="1" x14ac:dyDescent="0.3">
      <c r="A75" s="12"/>
      <c r="B75" s="44">
        <v>39</v>
      </c>
      <c r="C75" s="58">
        <v>7</v>
      </c>
      <c r="D75" s="43" t="s">
        <v>73</v>
      </c>
      <c r="E75" s="190">
        <v>2301</v>
      </c>
      <c r="F75" s="190">
        <v>0</v>
      </c>
      <c r="G75" s="190">
        <v>0</v>
      </c>
      <c r="H75" s="190">
        <v>4712</v>
      </c>
      <c r="I75" s="190">
        <v>4712</v>
      </c>
      <c r="J75" s="152"/>
      <c r="K75" s="59">
        <v>2556.61</v>
      </c>
      <c r="L75" s="191">
        <f t="shared" si="10"/>
        <v>542.57427843803055</v>
      </c>
      <c r="M75" s="152"/>
      <c r="N75" s="59">
        <v>1430.76</v>
      </c>
      <c r="O75" s="191">
        <f t="shared" si="11"/>
        <v>303.64176570458403</v>
      </c>
      <c r="P75" s="152"/>
      <c r="Q75" s="59">
        <v>1125.8499999999999</v>
      </c>
      <c r="R75" s="191">
        <f t="shared" si="12"/>
        <v>238.93251273344652</v>
      </c>
      <c r="S75" s="152"/>
      <c r="T75" s="49">
        <v>1.8144203080880092E-2</v>
      </c>
      <c r="U75" s="49">
        <v>0</v>
      </c>
      <c r="V75" s="49">
        <v>1.0700606670580671E-2</v>
      </c>
      <c r="W75" s="49">
        <v>0.90843328021471104</v>
      </c>
      <c r="X75" s="49">
        <v>6.2721910033828168E-2</v>
      </c>
      <c r="Y75" s="49">
        <v>0</v>
      </c>
      <c r="Z75" s="177">
        <f t="shared" si="13"/>
        <v>0.55963169978995619</v>
      </c>
      <c r="AA75" s="49">
        <v>0</v>
      </c>
      <c r="AB75" s="49">
        <v>0</v>
      </c>
      <c r="AC75" s="49">
        <v>1</v>
      </c>
      <c r="AD75" s="192">
        <f t="shared" si="14"/>
        <v>0.44036830021004369</v>
      </c>
    </row>
    <row r="76" spans="1:30" s="19" customFormat="1" ht="20.100000000000001" customHeight="1" x14ac:dyDescent="0.3">
      <c r="A76" s="12"/>
      <c r="B76" s="44">
        <v>420</v>
      </c>
      <c r="C76" s="58">
        <v>9</v>
      </c>
      <c r="D76" s="43" t="s">
        <v>74</v>
      </c>
      <c r="E76" s="190">
        <v>5129</v>
      </c>
      <c r="F76" s="190">
        <v>0</v>
      </c>
      <c r="G76" s="190">
        <v>3196</v>
      </c>
      <c r="H76" s="190">
        <v>3999</v>
      </c>
      <c r="I76" s="190">
        <v>5331</v>
      </c>
      <c r="J76" s="152"/>
      <c r="K76" s="59">
        <v>3726.77</v>
      </c>
      <c r="L76" s="191">
        <f t="shared" si="10"/>
        <v>699.07522040892889</v>
      </c>
      <c r="M76" s="152"/>
      <c r="N76" s="59">
        <v>1560.31</v>
      </c>
      <c r="O76" s="191">
        <f t="shared" si="11"/>
        <v>292.68617520165071</v>
      </c>
      <c r="P76" s="152"/>
      <c r="Q76" s="59">
        <v>2166.46</v>
      </c>
      <c r="R76" s="191">
        <f t="shared" si="12"/>
        <v>406.38904520727817</v>
      </c>
      <c r="S76" s="152"/>
      <c r="T76" s="49">
        <v>1.4118989175228001E-2</v>
      </c>
      <c r="U76" s="49">
        <v>1.5093154565438921E-2</v>
      </c>
      <c r="V76" s="49">
        <v>0.24381693381443431</v>
      </c>
      <c r="W76" s="49">
        <v>0.41000185860502081</v>
      </c>
      <c r="X76" s="49">
        <v>0.30671469131134199</v>
      </c>
      <c r="Y76" s="49">
        <v>1.0254372528535996E-2</v>
      </c>
      <c r="Z76" s="177">
        <f t="shared" si="13"/>
        <v>0.41867622633003915</v>
      </c>
      <c r="AA76" s="49">
        <v>0</v>
      </c>
      <c r="AB76" s="49">
        <v>1.8463299576267273E-3</v>
      </c>
      <c r="AC76" s="49">
        <v>0.99815367004237332</v>
      </c>
      <c r="AD76" s="192">
        <f t="shared" si="14"/>
        <v>0.58132377366996091</v>
      </c>
    </row>
    <row r="77" spans="1:30" s="19" customFormat="1" ht="20.100000000000001" customHeight="1" x14ac:dyDescent="0.3">
      <c r="A77" s="12"/>
      <c r="B77" s="44">
        <v>12</v>
      </c>
      <c r="C77" s="58">
        <v>4</v>
      </c>
      <c r="D77" s="43" t="s">
        <v>75</v>
      </c>
      <c r="E77" s="190">
        <v>39681</v>
      </c>
      <c r="F77" s="190">
        <v>0</v>
      </c>
      <c r="G77" s="190">
        <v>2657</v>
      </c>
      <c r="H77" s="190">
        <v>88938</v>
      </c>
      <c r="I77" s="190">
        <v>90045</v>
      </c>
      <c r="J77" s="152"/>
      <c r="K77" s="59">
        <v>33267.360000000001</v>
      </c>
      <c r="L77" s="191">
        <f t="shared" si="10"/>
        <v>369.45260702981841</v>
      </c>
      <c r="M77" s="152"/>
      <c r="N77" s="59">
        <v>13620.45</v>
      </c>
      <c r="O77" s="191">
        <f t="shared" si="11"/>
        <v>151.26270198234215</v>
      </c>
      <c r="P77" s="152"/>
      <c r="Q77" s="59">
        <v>19646.91</v>
      </c>
      <c r="R77" s="191">
        <f t="shared" si="12"/>
        <v>218.18990504747626</v>
      </c>
      <c r="S77" s="152"/>
      <c r="T77" s="49">
        <v>3.5978987478387278E-2</v>
      </c>
      <c r="U77" s="49">
        <v>1.2606044587366789E-2</v>
      </c>
      <c r="V77" s="49">
        <v>0.10096215616958323</v>
      </c>
      <c r="W77" s="49">
        <v>0.55046272333146118</v>
      </c>
      <c r="X77" s="49">
        <v>0.28486870844942713</v>
      </c>
      <c r="Y77" s="49">
        <v>1.5121379983774398E-2</v>
      </c>
      <c r="Z77" s="177">
        <f t="shared" si="13"/>
        <v>0.40942383164759694</v>
      </c>
      <c r="AA77" s="49">
        <v>0</v>
      </c>
      <c r="AB77" s="49">
        <v>3.310444237796173E-3</v>
      </c>
      <c r="AC77" s="49">
        <v>0.99668955576220375</v>
      </c>
      <c r="AD77" s="192">
        <f t="shared" si="14"/>
        <v>0.59057616835240301</v>
      </c>
    </row>
    <row r="78" spans="1:30" s="19" customFormat="1" ht="20.100000000000001" customHeight="1" x14ac:dyDescent="0.3">
      <c r="A78" s="12"/>
      <c r="B78" s="44">
        <v>100</v>
      </c>
      <c r="C78" s="58">
        <v>9</v>
      </c>
      <c r="D78" s="43" t="s">
        <v>76</v>
      </c>
      <c r="E78" s="190">
        <v>468</v>
      </c>
      <c r="F78" s="190">
        <v>16</v>
      </c>
      <c r="G78" s="190">
        <v>484</v>
      </c>
      <c r="H78" s="190">
        <v>2170</v>
      </c>
      <c r="I78" s="190">
        <v>2170</v>
      </c>
      <c r="J78" s="152"/>
      <c r="K78" s="59">
        <v>1010.52</v>
      </c>
      <c r="L78" s="191">
        <f t="shared" si="10"/>
        <v>465.67741935483872</v>
      </c>
      <c r="M78" s="152"/>
      <c r="N78" s="59">
        <v>62.14</v>
      </c>
      <c r="O78" s="191">
        <f t="shared" si="11"/>
        <v>28.635944700460829</v>
      </c>
      <c r="P78" s="152"/>
      <c r="Q78" s="59">
        <v>948.38</v>
      </c>
      <c r="R78" s="191">
        <f t="shared" si="12"/>
        <v>437.04147465437791</v>
      </c>
      <c r="S78" s="152"/>
      <c r="T78" s="49">
        <v>0.19246861924686193</v>
      </c>
      <c r="U78" s="49">
        <v>0</v>
      </c>
      <c r="V78" s="49">
        <v>0</v>
      </c>
      <c r="W78" s="49">
        <v>0.80753138075313802</v>
      </c>
      <c r="X78" s="49">
        <v>0</v>
      </c>
      <c r="Y78" s="49">
        <v>0</v>
      </c>
      <c r="Z78" s="177">
        <f t="shared" si="13"/>
        <v>6.1493092665162494E-2</v>
      </c>
      <c r="AA78" s="49">
        <v>0</v>
      </c>
      <c r="AB78" s="49">
        <v>0</v>
      </c>
      <c r="AC78" s="49">
        <v>1</v>
      </c>
      <c r="AD78" s="192">
        <f t="shared" si="14"/>
        <v>0.93850690733483755</v>
      </c>
    </row>
    <row r="79" spans="1:30" s="19" customFormat="1" ht="20.100000000000001" customHeight="1" x14ac:dyDescent="0.3">
      <c r="A79" s="12"/>
      <c r="B79" s="44">
        <v>56</v>
      </c>
      <c r="C79" s="58">
        <v>5</v>
      </c>
      <c r="D79" s="43" t="s">
        <v>77</v>
      </c>
      <c r="E79" s="190">
        <v>11562</v>
      </c>
      <c r="F79" s="190">
        <v>2040</v>
      </c>
      <c r="G79" s="190">
        <v>40</v>
      </c>
      <c r="H79" s="190">
        <v>31128</v>
      </c>
      <c r="I79" s="190">
        <v>31145</v>
      </c>
      <c r="J79" s="152"/>
      <c r="K79" s="59">
        <v>13468.880335350445</v>
      </c>
      <c r="L79" s="191">
        <f t="shared" si="10"/>
        <v>432.4572270139812</v>
      </c>
      <c r="M79" s="152"/>
      <c r="N79" s="59">
        <v>8526.5002850478777</v>
      </c>
      <c r="O79" s="191">
        <f t="shared" si="11"/>
        <v>273.76786916191611</v>
      </c>
      <c r="P79" s="152">
        <v>5</v>
      </c>
      <c r="Q79" s="59">
        <v>4942.3800503025659</v>
      </c>
      <c r="R79" s="191">
        <f t="shared" si="12"/>
        <v>158.68935785206506</v>
      </c>
      <c r="S79" s="152"/>
      <c r="T79" s="49">
        <v>2.0116107930093958E-2</v>
      </c>
      <c r="U79" s="49">
        <v>0</v>
      </c>
      <c r="V79" s="49">
        <v>0.13205066115747838</v>
      </c>
      <c r="W79" s="49">
        <v>0.42500790228726903</v>
      </c>
      <c r="X79" s="49">
        <v>0.41509061944844639</v>
      </c>
      <c r="Y79" s="49">
        <v>7.7347091767123169E-3</v>
      </c>
      <c r="Z79" s="177">
        <f t="shared" si="13"/>
        <v>0.63305189984272203</v>
      </c>
      <c r="AA79" s="49">
        <v>0</v>
      </c>
      <c r="AB79" s="49">
        <v>3.0248584382103071E-3</v>
      </c>
      <c r="AC79" s="49">
        <v>0.99697514156178968</v>
      </c>
      <c r="AD79" s="192">
        <f t="shared" si="14"/>
        <v>0.36694810015727791</v>
      </c>
    </row>
    <row r="80" spans="1:30" s="19" customFormat="1" ht="20.100000000000001" customHeight="1" x14ac:dyDescent="0.3">
      <c r="A80" s="12"/>
      <c r="B80" s="44">
        <v>239</v>
      </c>
      <c r="C80" s="58">
        <v>7</v>
      </c>
      <c r="D80" s="43" t="s">
        <v>120</v>
      </c>
      <c r="E80" s="190">
        <v>17556</v>
      </c>
      <c r="F80" s="190">
        <v>1636</v>
      </c>
      <c r="G80" s="190">
        <v>686</v>
      </c>
      <c r="H80" s="190">
        <v>37973</v>
      </c>
      <c r="I80" s="190">
        <v>38259</v>
      </c>
      <c r="J80" s="152"/>
      <c r="K80" s="59">
        <v>19264.523416888107</v>
      </c>
      <c r="L80" s="191">
        <f t="shared" si="10"/>
        <v>503.52919357244326</v>
      </c>
      <c r="M80" s="152"/>
      <c r="N80" s="59">
        <v>8380.058904354888</v>
      </c>
      <c r="O80" s="191">
        <f t="shared" si="11"/>
        <v>219.03496966347495</v>
      </c>
      <c r="P80" s="152">
        <v>5</v>
      </c>
      <c r="Q80" s="59">
        <v>10884.464512533217</v>
      </c>
      <c r="R80" s="191">
        <f t="shared" si="12"/>
        <v>284.49422390896831</v>
      </c>
      <c r="S80" s="152"/>
      <c r="T80" s="49">
        <v>2.4967604928322028E-2</v>
      </c>
      <c r="U80" s="49">
        <v>0</v>
      </c>
      <c r="V80" s="49">
        <v>5.9351611447686886E-2</v>
      </c>
      <c r="W80" s="49">
        <v>0.48692378497238265</v>
      </c>
      <c r="X80" s="49">
        <v>0.41495160643176637</v>
      </c>
      <c r="Y80" s="49">
        <v>1.3805392219842161E-2</v>
      </c>
      <c r="Z80" s="177">
        <f t="shared" si="13"/>
        <v>0.4349995441365847</v>
      </c>
      <c r="AA80" s="49">
        <v>0</v>
      </c>
      <c r="AB80" s="49">
        <v>1.4497727455337543E-3</v>
      </c>
      <c r="AC80" s="49">
        <v>0.99855022725446618</v>
      </c>
      <c r="AD80" s="192">
        <f t="shared" si="14"/>
        <v>0.56500045586341519</v>
      </c>
    </row>
    <row r="81" spans="1:30" s="19" customFormat="1" ht="20.100000000000001" customHeight="1" x14ac:dyDescent="0.3">
      <c r="A81" s="12"/>
      <c r="B81" s="44">
        <v>441</v>
      </c>
      <c r="C81" s="58">
        <v>2</v>
      </c>
      <c r="D81" s="43" t="s">
        <v>78</v>
      </c>
      <c r="E81" s="190">
        <v>288815</v>
      </c>
      <c r="F81" s="190">
        <v>119871</v>
      </c>
      <c r="G81" s="190">
        <v>26</v>
      </c>
      <c r="H81" s="190">
        <v>979173</v>
      </c>
      <c r="I81" s="190">
        <v>979184</v>
      </c>
      <c r="J81" s="152"/>
      <c r="K81" s="59">
        <v>354217.49</v>
      </c>
      <c r="L81" s="191">
        <f t="shared" si="10"/>
        <v>361.74762863772281</v>
      </c>
      <c r="M81" s="152"/>
      <c r="N81" s="59">
        <v>146821.44</v>
      </c>
      <c r="O81" s="191">
        <f t="shared" si="11"/>
        <v>149.94264612166864</v>
      </c>
      <c r="P81" s="152"/>
      <c r="Q81" s="59">
        <v>207396.05000000002</v>
      </c>
      <c r="R81" s="191">
        <f t="shared" si="12"/>
        <v>211.80498251605422</v>
      </c>
      <c r="S81" s="152"/>
      <c r="T81" s="49">
        <v>3.6746949219405557E-2</v>
      </c>
      <c r="U81" s="49">
        <v>0</v>
      </c>
      <c r="V81" s="49">
        <v>5.5573150624322984E-2</v>
      </c>
      <c r="W81" s="49">
        <v>0.45900966507343888</v>
      </c>
      <c r="X81" s="49">
        <v>0.44551708524313616</v>
      </c>
      <c r="Y81" s="49">
        <v>3.1531498396964366E-3</v>
      </c>
      <c r="Z81" s="177">
        <f t="shared" si="13"/>
        <v>0.41449517357259802</v>
      </c>
      <c r="AA81" s="49">
        <v>0</v>
      </c>
      <c r="AB81" s="49">
        <v>7.8309109551507846E-4</v>
      </c>
      <c r="AC81" s="49">
        <v>0.99921690890448489</v>
      </c>
      <c r="AD81" s="192">
        <f t="shared" si="14"/>
        <v>0.58550482642740209</v>
      </c>
    </row>
    <row r="82" spans="1:30" s="19" customFormat="1" ht="20.100000000000001" customHeight="1" x14ac:dyDescent="0.3">
      <c r="A82" s="12"/>
      <c r="B82" s="44">
        <v>878</v>
      </c>
      <c r="C82" s="58">
        <v>4</v>
      </c>
      <c r="D82" s="43" t="s">
        <v>157</v>
      </c>
      <c r="E82" s="190">
        <v>43631</v>
      </c>
      <c r="F82" s="190">
        <v>3406</v>
      </c>
      <c r="G82" s="190">
        <v>0</v>
      </c>
      <c r="H82" s="190">
        <v>110862</v>
      </c>
      <c r="I82" s="190">
        <v>110862</v>
      </c>
      <c r="J82" s="152"/>
      <c r="K82" s="59">
        <v>40383.360252612649</v>
      </c>
      <c r="L82" s="191">
        <f t="shared" si="10"/>
        <v>364.26692872772139</v>
      </c>
      <c r="M82" s="152"/>
      <c r="N82" s="59">
        <v>20454.196714720754</v>
      </c>
      <c r="O82" s="191">
        <f t="shared" si="11"/>
        <v>184.50142262200535</v>
      </c>
      <c r="P82" s="152">
        <v>5</v>
      </c>
      <c r="Q82" s="59">
        <v>19929.163537891898</v>
      </c>
      <c r="R82" s="191">
        <f t="shared" si="12"/>
        <v>179.7655061057161</v>
      </c>
      <c r="S82" s="152">
        <v>1</v>
      </c>
      <c r="T82" s="49">
        <v>2.9864286949014E-2</v>
      </c>
      <c r="U82" s="49">
        <v>0</v>
      </c>
      <c r="V82" s="49">
        <v>8.5782395880509871E-2</v>
      </c>
      <c r="W82" s="49">
        <v>0.51661036350526079</v>
      </c>
      <c r="X82" s="49">
        <v>0.36082016896851338</v>
      </c>
      <c r="Y82" s="49">
        <v>6.9227846967019431E-3</v>
      </c>
      <c r="Z82" s="177">
        <f t="shared" si="13"/>
        <v>0.5065006127962679</v>
      </c>
      <c r="AA82" s="49">
        <v>0</v>
      </c>
      <c r="AB82" s="49">
        <v>4.736776825606079E-3</v>
      </c>
      <c r="AC82" s="49">
        <v>0.99526322317439386</v>
      </c>
      <c r="AD82" s="192">
        <f t="shared" si="14"/>
        <v>0.49349938720373221</v>
      </c>
    </row>
    <row r="83" spans="1:30" s="19" customFormat="1" ht="20.100000000000001" customHeight="1" x14ac:dyDescent="0.3">
      <c r="A83" s="12"/>
      <c r="B83" s="44">
        <v>270</v>
      </c>
      <c r="C83" s="58">
        <v>1</v>
      </c>
      <c r="D83" s="43" t="s">
        <v>79</v>
      </c>
      <c r="E83" s="190">
        <v>338568</v>
      </c>
      <c r="F83" s="190">
        <v>100758</v>
      </c>
      <c r="G83" s="190">
        <v>0</v>
      </c>
      <c r="H83" s="190">
        <v>1421000</v>
      </c>
      <c r="I83" s="190">
        <v>1421000</v>
      </c>
      <c r="J83" s="152"/>
      <c r="K83" s="59">
        <v>511995.41</v>
      </c>
      <c r="L83" s="191">
        <f t="shared" si="10"/>
        <v>360.30641097818437</v>
      </c>
      <c r="M83" s="152"/>
      <c r="N83" s="59">
        <v>248696.71</v>
      </c>
      <c r="O83" s="191">
        <f t="shared" si="11"/>
        <v>175.01527797325826</v>
      </c>
      <c r="P83" s="152"/>
      <c r="Q83" s="59">
        <v>263298.7</v>
      </c>
      <c r="R83" s="191">
        <f t="shared" si="12"/>
        <v>185.29113300492611</v>
      </c>
      <c r="S83" s="152"/>
      <c r="T83" s="49">
        <v>3.1482965737664965E-2</v>
      </c>
      <c r="U83" s="49">
        <v>4.2335903840464966E-3</v>
      </c>
      <c r="V83" s="49">
        <v>6.7448540030947732E-2</v>
      </c>
      <c r="W83" s="49">
        <v>0.46148881503096684</v>
      </c>
      <c r="X83" s="49">
        <v>0.43004485262390485</v>
      </c>
      <c r="Y83" s="49">
        <v>5.3012361924691326E-3</v>
      </c>
      <c r="Z83" s="177">
        <f t="shared" si="13"/>
        <v>0.48574011630299579</v>
      </c>
      <c r="AA83" s="49">
        <v>0</v>
      </c>
      <c r="AB83" s="49">
        <v>1.4123123281656917E-3</v>
      </c>
      <c r="AC83" s="49">
        <v>0.99858768767183437</v>
      </c>
      <c r="AD83" s="192">
        <f t="shared" si="14"/>
        <v>0.51425988369700426</v>
      </c>
    </row>
    <row r="84" spans="1:30" s="19" customFormat="1" ht="20.100000000000001" customHeight="1" x14ac:dyDescent="0.3">
      <c r="A84" s="12"/>
      <c r="B84" s="44">
        <v>293</v>
      </c>
      <c r="C84" s="58">
        <v>3</v>
      </c>
      <c r="D84" s="43" t="s">
        <v>80</v>
      </c>
      <c r="E84" s="190">
        <v>26634</v>
      </c>
      <c r="F84" s="190">
        <v>7997</v>
      </c>
      <c r="G84" s="190">
        <v>0</v>
      </c>
      <c r="H84" s="190">
        <v>81496</v>
      </c>
      <c r="I84" s="190">
        <v>81496</v>
      </c>
      <c r="J84" s="152"/>
      <c r="K84" s="59">
        <v>36497.370000000003</v>
      </c>
      <c r="L84" s="191">
        <f t="shared" si="10"/>
        <v>447.84247079611271</v>
      </c>
      <c r="M84" s="152"/>
      <c r="N84" s="59">
        <v>20203.580000000002</v>
      </c>
      <c r="O84" s="191">
        <f t="shared" si="11"/>
        <v>247.90885442230294</v>
      </c>
      <c r="P84" s="152"/>
      <c r="Q84" s="59">
        <v>16293.789999999999</v>
      </c>
      <c r="R84" s="191">
        <f t="shared" si="12"/>
        <v>199.93361637380974</v>
      </c>
      <c r="S84" s="152">
        <v>1</v>
      </c>
      <c r="T84" s="49">
        <v>2.2225763948765517E-2</v>
      </c>
      <c r="U84" s="49">
        <v>2.5035167034753243E-3</v>
      </c>
      <c r="V84" s="49">
        <v>0.11326012518573442</v>
      </c>
      <c r="W84" s="49">
        <v>0.55168737421783653</v>
      </c>
      <c r="X84" s="49">
        <v>0.29806598632519582</v>
      </c>
      <c r="Y84" s="49">
        <v>1.2257233618992275E-2</v>
      </c>
      <c r="Z84" s="177">
        <f t="shared" si="13"/>
        <v>0.55356262656733901</v>
      </c>
      <c r="AA84" s="49">
        <v>0</v>
      </c>
      <c r="AB84" s="49">
        <v>5.2572176270836929E-3</v>
      </c>
      <c r="AC84" s="49">
        <v>0.99474278237291636</v>
      </c>
      <c r="AD84" s="192">
        <f t="shared" si="14"/>
        <v>0.44643737343266099</v>
      </c>
    </row>
    <row r="85" spans="1:30" s="19" customFormat="1" ht="20.100000000000001" customHeight="1" x14ac:dyDescent="0.3">
      <c r="A85" s="12"/>
      <c r="B85" s="44">
        <v>88</v>
      </c>
      <c r="C85" s="58">
        <v>4</v>
      </c>
      <c r="D85" s="43" t="s">
        <v>81</v>
      </c>
      <c r="E85" s="190">
        <v>35399</v>
      </c>
      <c r="F85" s="190">
        <v>398</v>
      </c>
      <c r="G85" s="190">
        <v>12382</v>
      </c>
      <c r="H85" s="190">
        <v>56619</v>
      </c>
      <c r="I85" s="190">
        <v>61778</v>
      </c>
      <c r="J85" s="152"/>
      <c r="K85" s="59">
        <v>26643.94</v>
      </c>
      <c r="L85" s="191">
        <f t="shared" si="10"/>
        <v>431.28524717536988</v>
      </c>
      <c r="M85" s="152"/>
      <c r="N85" s="59">
        <v>13066.84</v>
      </c>
      <c r="O85" s="191">
        <f t="shared" si="11"/>
        <v>211.51283628476156</v>
      </c>
      <c r="P85" s="152"/>
      <c r="Q85" s="59">
        <v>13577.1</v>
      </c>
      <c r="R85" s="191">
        <f t="shared" si="12"/>
        <v>219.77241089060831</v>
      </c>
      <c r="S85" s="152"/>
      <c r="T85" s="49">
        <v>2.3874938393674373E-2</v>
      </c>
      <c r="U85" s="49">
        <v>1.2155961196433109E-2</v>
      </c>
      <c r="V85" s="49">
        <v>0.15024520082896858</v>
      </c>
      <c r="W85" s="49">
        <v>0.6690661246330406</v>
      </c>
      <c r="X85" s="49">
        <v>0.13007965200461627</v>
      </c>
      <c r="Y85" s="49">
        <v>1.457812294326708E-2</v>
      </c>
      <c r="Z85" s="177">
        <f t="shared" si="13"/>
        <v>0.4904244642496568</v>
      </c>
      <c r="AA85" s="49">
        <v>0</v>
      </c>
      <c r="AB85" s="49">
        <v>2.2839928998092379E-3</v>
      </c>
      <c r="AC85" s="49">
        <v>0.9977160071001907</v>
      </c>
      <c r="AD85" s="192">
        <f t="shared" si="14"/>
        <v>0.50957553575034331</v>
      </c>
    </row>
    <row r="86" spans="1:30" s="19" customFormat="1" ht="20.100000000000001" customHeight="1" x14ac:dyDescent="0.3">
      <c r="A86" s="12"/>
      <c r="B86" s="44">
        <v>696</v>
      </c>
      <c r="C86" s="58">
        <v>5</v>
      </c>
      <c r="D86" s="43" t="s">
        <v>150</v>
      </c>
      <c r="E86" s="190">
        <v>2257</v>
      </c>
      <c r="F86" s="190">
        <v>164</v>
      </c>
      <c r="G86" s="190">
        <v>0</v>
      </c>
      <c r="H86" s="190">
        <v>5742</v>
      </c>
      <c r="I86" s="190">
        <v>5742</v>
      </c>
      <c r="J86" s="152"/>
      <c r="K86" s="59">
        <v>2166.67</v>
      </c>
      <c r="L86" s="191">
        <f t="shared" si="10"/>
        <v>377.33716475095787</v>
      </c>
      <c r="M86" s="152"/>
      <c r="N86" s="59">
        <v>621.12</v>
      </c>
      <c r="O86" s="191">
        <f t="shared" si="11"/>
        <v>108.17136886102404</v>
      </c>
      <c r="P86" s="152"/>
      <c r="Q86" s="59">
        <v>1545.55</v>
      </c>
      <c r="R86" s="191">
        <f t="shared" si="12"/>
        <v>269.1657958899338</v>
      </c>
      <c r="S86" s="152"/>
      <c r="T86" s="49">
        <v>5.094023699124163E-2</v>
      </c>
      <c r="U86" s="49">
        <v>0</v>
      </c>
      <c r="V86" s="49">
        <v>4.5289155074703762E-2</v>
      </c>
      <c r="W86" s="49">
        <v>0.62290700669757848</v>
      </c>
      <c r="X86" s="49">
        <v>0.28086360123647602</v>
      </c>
      <c r="Y86" s="49">
        <v>0</v>
      </c>
      <c r="Z86" s="177">
        <f t="shared" si="13"/>
        <v>0.28667032819949506</v>
      </c>
      <c r="AA86" s="49">
        <v>0</v>
      </c>
      <c r="AB86" s="49">
        <v>0</v>
      </c>
      <c r="AC86" s="49">
        <v>1</v>
      </c>
      <c r="AD86" s="192">
        <f t="shared" si="14"/>
        <v>0.71332967180050488</v>
      </c>
    </row>
    <row r="87" spans="1:30" s="19" customFormat="1" ht="20.100000000000001" customHeight="1" x14ac:dyDescent="0.3">
      <c r="A87" s="12"/>
      <c r="B87" s="44">
        <v>437</v>
      </c>
      <c r="C87" s="58">
        <v>7</v>
      </c>
      <c r="D87" s="43" t="s">
        <v>147</v>
      </c>
      <c r="E87" s="190">
        <v>3539</v>
      </c>
      <c r="F87" s="190">
        <v>0</v>
      </c>
      <c r="G87" s="190">
        <v>338</v>
      </c>
      <c r="H87" s="190">
        <v>7491</v>
      </c>
      <c r="I87" s="190">
        <v>7632</v>
      </c>
      <c r="J87" s="152"/>
      <c r="K87" s="59">
        <v>2338.02</v>
      </c>
      <c r="L87" s="191">
        <f t="shared" si="10"/>
        <v>306.34433962264148</v>
      </c>
      <c r="M87" s="152"/>
      <c r="N87" s="59">
        <v>556.22</v>
      </c>
      <c r="O87" s="191">
        <f t="shared" si="11"/>
        <v>72.879979035639408</v>
      </c>
      <c r="P87" s="152"/>
      <c r="Q87" s="59">
        <v>1781.8</v>
      </c>
      <c r="R87" s="191">
        <f t="shared" si="12"/>
        <v>233.46436058700209</v>
      </c>
      <c r="S87" s="152">
        <v>3</v>
      </c>
      <c r="T87" s="49">
        <v>7.4215238574664694E-2</v>
      </c>
      <c r="U87" s="49">
        <v>0</v>
      </c>
      <c r="V87" s="49">
        <v>0.143648196756679</v>
      </c>
      <c r="W87" s="49">
        <v>0.78213656466865633</v>
      </c>
      <c r="X87" s="49">
        <v>0</v>
      </c>
      <c r="Y87" s="49">
        <v>0</v>
      </c>
      <c r="Z87" s="177">
        <f t="shared" si="13"/>
        <v>0.23790215652560714</v>
      </c>
      <c r="AA87" s="49">
        <v>0</v>
      </c>
      <c r="AB87" s="49">
        <v>0</v>
      </c>
      <c r="AC87" s="49">
        <v>1</v>
      </c>
      <c r="AD87" s="192">
        <f t="shared" si="14"/>
        <v>0.7620978434743928</v>
      </c>
    </row>
    <row r="88" spans="1:30" s="19" customFormat="1" ht="20.100000000000001" customHeight="1" x14ac:dyDescent="0.3">
      <c r="A88" s="12"/>
      <c r="B88" s="44">
        <v>224</v>
      </c>
      <c r="C88" s="58">
        <v>5</v>
      </c>
      <c r="D88" s="43" t="s">
        <v>137</v>
      </c>
      <c r="E88" s="190">
        <v>1501</v>
      </c>
      <c r="F88" s="190">
        <v>444</v>
      </c>
      <c r="G88" s="190">
        <v>0</v>
      </c>
      <c r="H88" s="190">
        <v>4222</v>
      </c>
      <c r="I88" s="190">
        <v>4222</v>
      </c>
      <c r="J88" s="152"/>
      <c r="K88" s="59">
        <v>1256.3599999999999</v>
      </c>
      <c r="L88" s="191">
        <f t="shared" si="10"/>
        <v>297.57460918995736</v>
      </c>
      <c r="M88" s="152"/>
      <c r="N88" s="59">
        <v>506.57</v>
      </c>
      <c r="O88" s="191">
        <f t="shared" si="11"/>
        <v>119.98342018000947</v>
      </c>
      <c r="P88" s="152">
        <v>5</v>
      </c>
      <c r="Q88" s="59">
        <v>749.79</v>
      </c>
      <c r="R88" s="191">
        <f t="shared" si="12"/>
        <v>177.5911890099479</v>
      </c>
      <c r="S88" s="152"/>
      <c r="T88" s="49">
        <v>4.5916655151311769E-2</v>
      </c>
      <c r="U88" s="49">
        <v>0</v>
      </c>
      <c r="V88" s="49">
        <v>0.32947075428864719</v>
      </c>
      <c r="W88" s="49">
        <v>0.62461259056004115</v>
      </c>
      <c r="X88" s="49">
        <v>0</v>
      </c>
      <c r="Y88" s="49">
        <v>0</v>
      </c>
      <c r="Z88" s="177">
        <f t="shared" si="13"/>
        <v>0.40320449552675985</v>
      </c>
      <c r="AA88" s="49">
        <v>0</v>
      </c>
      <c r="AB88" s="49">
        <v>0</v>
      </c>
      <c r="AC88" s="49">
        <v>1</v>
      </c>
      <c r="AD88" s="192">
        <f t="shared" si="14"/>
        <v>0.59679550447324015</v>
      </c>
    </row>
    <row r="89" spans="1:30" s="19" customFormat="1" ht="20.100000000000001" customHeight="1" x14ac:dyDescent="0.3">
      <c r="A89" s="12"/>
      <c r="B89" s="44">
        <v>87</v>
      </c>
      <c r="C89" s="58">
        <v>4</v>
      </c>
      <c r="D89" s="43" t="s">
        <v>82</v>
      </c>
      <c r="E89" s="190">
        <v>72023</v>
      </c>
      <c r="F89" s="190">
        <v>6080</v>
      </c>
      <c r="G89" s="190">
        <v>3598</v>
      </c>
      <c r="H89" s="190">
        <v>169276</v>
      </c>
      <c r="I89" s="190">
        <v>170775</v>
      </c>
      <c r="J89" s="152"/>
      <c r="K89" s="59">
        <v>45027.23</v>
      </c>
      <c r="L89" s="191">
        <f t="shared" si="10"/>
        <v>263.6640608988435</v>
      </c>
      <c r="M89" s="152"/>
      <c r="N89" s="59">
        <v>24891.75</v>
      </c>
      <c r="O89" s="191">
        <f t="shared" si="11"/>
        <v>145.75757575757575</v>
      </c>
      <c r="P89" s="152"/>
      <c r="Q89" s="59">
        <v>20135.48</v>
      </c>
      <c r="R89" s="191">
        <f t="shared" si="12"/>
        <v>117.90648514126775</v>
      </c>
      <c r="S89" s="152"/>
      <c r="T89" s="49">
        <v>3.7470647905430518E-2</v>
      </c>
      <c r="U89" s="49">
        <v>0</v>
      </c>
      <c r="V89" s="49">
        <v>0.13427701949441082</v>
      </c>
      <c r="W89" s="49">
        <v>0.56805809153635234</v>
      </c>
      <c r="X89" s="49">
        <v>0.25117759900368597</v>
      </c>
      <c r="Y89" s="49">
        <v>9.0166420601203202E-3</v>
      </c>
      <c r="Z89" s="177">
        <f t="shared" si="13"/>
        <v>0.55281548520750667</v>
      </c>
      <c r="AA89" s="49">
        <v>0</v>
      </c>
      <c r="AB89" s="49">
        <v>5.366646337708364E-3</v>
      </c>
      <c r="AC89" s="49">
        <v>0.99463335366229155</v>
      </c>
      <c r="AD89" s="192">
        <f t="shared" si="14"/>
        <v>0.44718451479249333</v>
      </c>
    </row>
    <row r="90" spans="1:30" s="19" customFormat="1" ht="20.100000000000001" customHeight="1" x14ac:dyDescent="0.3">
      <c r="A90" s="12"/>
      <c r="B90" s="44">
        <v>565</v>
      </c>
      <c r="C90" s="58">
        <v>5</v>
      </c>
      <c r="D90" s="43" t="s">
        <v>83</v>
      </c>
      <c r="E90" s="190">
        <v>3246</v>
      </c>
      <c r="F90" s="190">
        <v>576</v>
      </c>
      <c r="G90" s="190">
        <v>0</v>
      </c>
      <c r="H90" s="190">
        <v>8223</v>
      </c>
      <c r="I90" s="190">
        <v>8223</v>
      </c>
      <c r="J90" s="152"/>
      <c r="K90" s="59">
        <v>3552.3939591796684</v>
      </c>
      <c r="L90" s="191">
        <f t="shared" si="10"/>
        <v>432.00704842267641</v>
      </c>
      <c r="M90" s="152"/>
      <c r="N90" s="59">
        <v>1277.1031673437346</v>
      </c>
      <c r="O90" s="191">
        <f t="shared" si="11"/>
        <v>155.30866683007838</v>
      </c>
      <c r="P90" s="152">
        <v>6</v>
      </c>
      <c r="Q90" s="59">
        <v>2275.2907918359338</v>
      </c>
      <c r="R90" s="191">
        <f t="shared" si="12"/>
        <v>276.69838159259808</v>
      </c>
      <c r="S90" s="152"/>
      <c r="T90" s="49">
        <v>3.5478731208725231E-2</v>
      </c>
      <c r="U90" s="49">
        <v>0</v>
      </c>
      <c r="V90" s="49">
        <v>7.6501258863219046E-3</v>
      </c>
      <c r="W90" s="49">
        <v>0.85388024650496097</v>
      </c>
      <c r="X90" s="49">
        <v>0.10299089639999183</v>
      </c>
      <c r="Y90" s="49">
        <v>0</v>
      </c>
      <c r="Z90" s="177">
        <f t="shared" si="13"/>
        <v>0.35950493723918164</v>
      </c>
      <c r="AA90" s="49">
        <v>0</v>
      </c>
      <c r="AB90" s="49">
        <v>4.8828923493490399E-3</v>
      </c>
      <c r="AC90" s="49">
        <v>0.99511710765065087</v>
      </c>
      <c r="AD90" s="192">
        <f t="shared" si="14"/>
        <v>0.64049506276081836</v>
      </c>
    </row>
    <row r="91" spans="1:30" s="19" customFormat="1" ht="20.100000000000001" customHeight="1" x14ac:dyDescent="0.3">
      <c r="A91" s="12"/>
      <c r="B91" s="44">
        <v>205</v>
      </c>
      <c r="C91" s="58">
        <v>7</v>
      </c>
      <c r="D91" s="43" t="s">
        <v>84</v>
      </c>
      <c r="E91" s="190">
        <v>7628</v>
      </c>
      <c r="F91" s="190">
        <v>51</v>
      </c>
      <c r="G91" s="190">
        <v>2752</v>
      </c>
      <c r="H91" s="190">
        <v>8906</v>
      </c>
      <c r="I91" s="190">
        <v>10053</v>
      </c>
      <c r="J91" s="152"/>
      <c r="K91" s="59">
        <v>3292.34</v>
      </c>
      <c r="L91" s="191">
        <f t="shared" si="10"/>
        <v>327.49825922610165</v>
      </c>
      <c r="M91" s="152"/>
      <c r="N91" s="59">
        <v>1144.08</v>
      </c>
      <c r="O91" s="191">
        <f t="shared" si="11"/>
        <v>113.80483437779768</v>
      </c>
      <c r="P91" s="152"/>
      <c r="Q91" s="59">
        <v>2148.2600000000002</v>
      </c>
      <c r="R91" s="191">
        <f t="shared" si="12"/>
        <v>213.69342484830398</v>
      </c>
      <c r="S91" s="152"/>
      <c r="T91" s="49">
        <v>4.2890357317670096E-2</v>
      </c>
      <c r="U91" s="49">
        <v>0</v>
      </c>
      <c r="V91" s="49">
        <v>0.12724634640934201</v>
      </c>
      <c r="W91" s="49">
        <v>0.74100587371512483</v>
      </c>
      <c r="X91" s="49">
        <v>8.8857422557863094E-2</v>
      </c>
      <c r="Y91" s="49">
        <v>0</v>
      </c>
      <c r="Z91" s="177">
        <f t="shared" si="13"/>
        <v>0.34749752455700195</v>
      </c>
      <c r="AA91" s="49">
        <v>0</v>
      </c>
      <c r="AB91" s="49">
        <v>0</v>
      </c>
      <c r="AC91" s="49">
        <v>1</v>
      </c>
      <c r="AD91" s="192">
        <f t="shared" si="14"/>
        <v>0.652502475442998</v>
      </c>
    </row>
    <row r="92" spans="1:30" s="19" customFormat="1" ht="20.100000000000001" customHeight="1" x14ac:dyDescent="0.3">
      <c r="A92" s="12"/>
      <c r="B92" s="44">
        <v>103</v>
      </c>
      <c r="C92" s="58">
        <v>3</v>
      </c>
      <c r="D92" s="43" t="s">
        <v>85</v>
      </c>
      <c r="E92" s="190">
        <v>26649</v>
      </c>
      <c r="F92" s="190">
        <v>8362</v>
      </c>
      <c r="G92" s="190">
        <v>46</v>
      </c>
      <c r="H92" s="190">
        <v>77410</v>
      </c>
      <c r="I92" s="190">
        <v>77429</v>
      </c>
      <c r="J92" s="152"/>
      <c r="K92" s="59">
        <v>27668.99</v>
      </c>
      <c r="L92" s="191">
        <f t="shared" si="10"/>
        <v>357.34660140257529</v>
      </c>
      <c r="M92" s="152"/>
      <c r="N92" s="59">
        <v>10638.86</v>
      </c>
      <c r="O92" s="191">
        <f t="shared" si="11"/>
        <v>137.40149039765461</v>
      </c>
      <c r="P92" s="152"/>
      <c r="Q92" s="59">
        <v>17030.13</v>
      </c>
      <c r="R92" s="191">
        <f t="shared" si="12"/>
        <v>219.94511100492065</v>
      </c>
      <c r="S92" s="152"/>
      <c r="T92" s="49">
        <v>4.0091701554489857E-2</v>
      </c>
      <c r="U92" s="49">
        <v>0</v>
      </c>
      <c r="V92" s="49">
        <v>4.4961584229889287E-2</v>
      </c>
      <c r="W92" s="49">
        <v>0.54103447173851327</v>
      </c>
      <c r="X92" s="49">
        <v>0.37391224247710747</v>
      </c>
      <c r="Y92" s="49">
        <v>0</v>
      </c>
      <c r="Z92" s="177">
        <f t="shared" si="13"/>
        <v>0.38450481929409058</v>
      </c>
      <c r="AA92" s="49">
        <v>0</v>
      </c>
      <c r="AB92" s="49">
        <v>0</v>
      </c>
      <c r="AC92" s="49">
        <v>1</v>
      </c>
      <c r="AD92" s="192">
        <f t="shared" si="14"/>
        <v>0.61549518070590936</v>
      </c>
    </row>
    <row r="93" spans="1:30" s="19" customFormat="1" ht="20.100000000000001" customHeight="1" x14ac:dyDescent="0.3">
      <c r="A93" s="12"/>
      <c r="B93" s="44">
        <v>697</v>
      </c>
      <c r="C93" s="58">
        <v>6</v>
      </c>
      <c r="D93" s="43" t="s">
        <v>151</v>
      </c>
      <c r="E93" s="190">
        <v>3813</v>
      </c>
      <c r="F93" s="190">
        <v>65</v>
      </c>
      <c r="G93" s="190">
        <v>1912</v>
      </c>
      <c r="H93" s="190">
        <v>5586</v>
      </c>
      <c r="I93" s="190">
        <v>6383</v>
      </c>
      <c r="J93" s="152"/>
      <c r="K93" s="59">
        <v>1794</v>
      </c>
      <c r="L93" s="191">
        <f t="shared" si="10"/>
        <v>281.05906313645619</v>
      </c>
      <c r="M93" s="152"/>
      <c r="N93" s="59">
        <v>138.74</v>
      </c>
      <c r="O93" s="191">
        <f t="shared" si="11"/>
        <v>21.735860880463733</v>
      </c>
      <c r="P93" s="152"/>
      <c r="Q93" s="59">
        <v>1655.26</v>
      </c>
      <c r="R93" s="191">
        <f t="shared" si="12"/>
        <v>259.3232022559925</v>
      </c>
      <c r="S93" s="152">
        <v>3</v>
      </c>
      <c r="T93" s="49">
        <v>0.22185382730286868</v>
      </c>
      <c r="U93" s="49">
        <v>0</v>
      </c>
      <c r="V93" s="49">
        <v>0</v>
      </c>
      <c r="W93" s="49">
        <v>0.77814617269713127</v>
      </c>
      <c r="X93" s="49">
        <v>0</v>
      </c>
      <c r="Y93" s="49">
        <v>0</v>
      </c>
      <c r="Z93" s="177">
        <f t="shared" si="13"/>
        <v>7.7335562987736903E-2</v>
      </c>
      <c r="AA93" s="49">
        <v>0</v>
      </c>
      <c r="AB93" s="49">
        <v>0</v>
      </c>
      <c r="AC93" s="49">
        <v>1</v>
      </c>
      <c r="AD93" s="192">
        <f t="shared" si="14"/>
        <v>0.92266443701226308</v>
      </c>
    </row>
    <row r="94" spans="1:30" s="19" customFormat="1" ht="20.100000000000001" customHeight="1" x14ac:dyDescent="0.3">
      <c r="A94" s="12"/>
      <c r="B94" s="44">
        <v>55</v>
      </c>
      <c r="C94" s="58">
        <v>3</v>
      </c>
      <c r="D94" s="43" t="s">
        <v>86</v>
      </c>
      <c r="E94" s="190">
        <v>26137</v>
      </c>
      <c r="F94" s="190">
        <v>8348</v>
      </c>
      <c r="G94" s="190">
        <v>109</v>
      </c>
      <c r="H94" s="190">
        <v>73368</v>
      </c>
      <c r="I94" s="190">
        <v>73413</v>
      </c>
      <c r="J94" s="152"/>
      <c r="K94" s="59">
        <v>32047.47</v>
      </c>
      <c r="L94" s="191">
        <f t="shared" si="10"/>
        <v>436.53671693024398</v>
      </c>
      <c r="M94" s="152"/>
      <c r="N94" s="59">
        <v>9749</v>
      </c>
      <c r="O94" s="191">
        <f t="shared" si="11"/>
        <v>132.7966436462207</v>
      </c>
      <c r="P94" s="152"/>
      <c r="Q94" s="59">
        <v>22298.47</v>
      </c>
      <c r="R94" s="191">
        <f t="shared" si="12"/>
        <v>303.74007328402325</v>
      </c>
      <c r="S94" s="152"/>
      <c r="T94" s="49">
        <v>4.1466817109447121E-2</v>
      </c>
      <c r="U94" s="49">
        <v>1.4139911785824187E-2</v>
      </c>
      <c r="V94" s="49">
        <v>0.12766745307210997</v>
      </c>
      <c r="W94" s="49">
        <v>0.73716996615037444</v>
      </c>
      <c r="X94" s="49">
        <v>6.749205046671454E-2</v>
      </c>
      <c r="Y94" s="49">
        <v>1.2063801415529797E-2</v>
      </c>
      <c r="Z94" s="177">
        <f t="shared" si="13"/>
        <v>0.30420498092361115</v>
      </c>
      <c r="AA94" s="49">
        <v>0</v>
      </c>
      <c r="AB94" s="49">
        <v>2.3234777991494484E-3</v>
      </c>
      <c r="AC94" s="49">
        <v>0.99767652220085046</v>
      </c>
      <c r="AD94" s="192">
        <f t="shared" si="14"/>
        <v>0.69579501907638885</v>
      </c>
    </row>
    <row r="95" spans="1:30" s="19" customFormat="1" ht="20.100000000000001" customHeight="1" x14ac:dyDescent="0.3">
      <c r="A95" s="12"/>
      <c r="B95" s="44">
        <v>404</v>
      </c>
      <c r="C95" s="58">
        <v>8</v>
      </c>
      <c r="D95" s="43" t="s">
        <v>87</v>
      </c>
      <c r="E95" s="190">
        <v>4752</v>
      </c>
      <c r="F95" s="190">
        <v>0</v>
      </c>
      <c r="G95" s="190">
        <v>3168</v>
      </c>
      <c r="H95" s="190">
        <v>4304</v>
      </c>
      <c r="I95" s="190">
        <v>5624</v>
      </c>
      <c r="J95" s="152"/>
      <c r="K95" s="59">
        <v>4026.5242452509478</v>
      </c>
      <c r="L95" s="191">
        <f t="shared" si="10"/>
        <v>715.95381316695375</v>
      </c>
      <c r="M95" s="152"/>
      <c r="N95" s="59">
        <v>921.48339620075808</v>
      </c>
      <c r="O95" s="191">
        <f t="shared" si="11"/>
        <v>163.84839903996408</v>
      </c>
      <c r="P95" s="152">
        <v>6</v>
      </c>
      <c r="Q95" s="59">
        <v>3105.0408490501895</v>
      </c>
      <c r="R95" s="191">
        <f t="shared" si="12"/>
        <v>552.10541412698956</v>
      </c>
      <c r="S95" s="152"/>
      <c r="T95" s="49">
        <v>2.5741104069586799E-2</v>
      </c>
      <c r="U95" s="49">
        <v>0</v>
      </c>
      <c r="V95" s="49">
        <v>4.6012766127760556E-2</v>
      </c>
      <c r="W95" s="49">
        <v>0.91238040714256152</v>
      </c>
      <c r="X95" s="49">
        <v>1.5865722660091019E-2</v>
      </c>
      <c r="Y95" s="49">
        <v>0</v>
      </c>
      <c r="Z95" s="177">
        <f t="shared" si="13"/>
        <v>0.22885330872838885</v>
      </c>
      <c r="AA95" s="49">
        <v>0</v>
      </c>
      <c r="AB95" s="49">
        <v>0</v>
      </c>
      <c r="AC95" s="49">
        <v>1</v>
      </c>
      <c r="AD95" s="192">
        <f t="shared" si="14"/>
        <v>0.77114669127161106</v>
      </c>
    </row>
    <row r="96" spans="1:30" s="19" customFormat="1" ht="20.100000000000001" customHeight="1" x14ac:dyDescent="0.3">
      <c r="A96" s="12"/>
      <c r="B96" s="44">
        <v>335</v>
      </c>
      <c r="C96" s="58">
        <v>2</v>
      </c>
      <c r="D96" s="43" t="s">
        <v>88</v>
      </c>
      <c r="E96" s="190">
        <v>139214</v>
      </c>
      <c r="F96" s="190">
        <v>6124</v>
      </c>
      <c r="G96" s="190">
        <v>9049</v>
      </c>
      <c r="H96" s="190">
        <v>319743</v>
      </c>
      <c r="I96" s="190">
        <v>323513</v>
      </c>
      <c r="J96" s="152"/>
      <c r="K96" s="59">
        <v>154076.76837558014</v>
      </c>
      <c r="L96" s="191">
        <f t="shared" si="10"/>
        <v>476.2614435141096</v>
      </c>
      <c r="M96" s="152"/>
      <c r="N96" s="59">
        <v>91873.202700464113</v>
      </c>
      <c r="O96" s="191">
        <f t="shared" si="11"/>
        <v>283.98612327932454</v>
      </c>
      <c r="P96" s="152">
        <v>6</v>
      </c>
      <c r="Q96" s="59">
        <v>62203.565675116028</v>
      </c>
      <c r="R96" s="191">
        <f t="shared" si="12"/>
        <v>192.27532023478508</v>
      </c>
      <c r="S96" s="152"/>
      <c r="T96" s="49">
        <v>1.9176211868263304E-2</v>
      </c>
      <c r="U96" s="49">
        <v>9.2235817963459232E-4</v>
      </c>
      <c r="V96" s="49">
        <v>5.4115017805674959E-2</v>
      </c>
      <c r="W96" s="49">
        <v>0.61347662913442114</v>
      </c>
      <c r="X96" s="49">
        <v>0.3054083146690853</v>
      </c>
      <c r="Y96" s="49">
        <v>6.9014683429208124E-3</v>
      </c>
      <c r="Z96" s="177">
        <f t="shared" si="13"/>
        <v>0.59628199415834349</v>
      </c>
      <c r="AA96" s="49">
        <v>0.25270432376979135</v>
      </c>
      <c r="AB96" s="49">
        <v>1.1566861034267518E-3</v>
      </c>
      <c r="AC96" s="49">
        <v>0.74613899012678198</v>
      </c>
      <c r="AD96" s="192">
        <f t="shared" si="14"/>
        <v>0.40371800584165657</v>
      </c>
    </row>
    <row r="97" spans="1:30" s="19" customFormat="1" ht="20.100000000000001" customHeight="1" x14ac:dyDescent="0.3">
      <c r="A97" s="12"/>
      <c r="B97" s="44">
        <v>906</v>
      </c>
      <c r="C97" s="58">
        <v>6</v>
      </c>
      <c r="D97" s="43" t="s">
        <v>138</v>
      </c>
      <c r="E97" s="190">
        <v>2297</v>
      </c>
      <c r="F97" s="190">
        <v>175</v>
      </c>
      <c r="G97" s="190">
        <v>164</v>
      </c>
      <c r="H97" s="190">
        <v>5272</v>
      </c>
      <c r="I97" s="190">
        <v>5340</v>
      </c>
      <c r="J97" s="152"/>
      <c r="K97" s="59">
        <v>1532.62</v>
      </c>
      <c r="L97" s="191">
        <f t="shared" si="10"/>
        <v>287.00749063670412</v>
      </c>
      <c r="M97" s="152"/>
      <c r="N97" s="59">
        <v>602.26</v>
      </c>
      <c r="O97" s="191">
        <f t="shared" si="11"/>
        <v>112.78277153558052</v>
      </c>
      <c r="P97" s="152"/>
      <c r="Q97" s="59">
        <v>930.36</v>
      </c>
      <c r="R97" s="191">
        <f t="shared" si="12"/>
        <v>174.22471910112358</v>
      </c>
      <c r="S97" s="152"/>
      <c r="T97" s="49">
        <v>4.8234981569421846E-2</v>
      </c>
      <c r="U97" s="49">
        <v>0</v>
      </c>
      <c r="V97" s="49">
        <v>8.5179158502972138E-3</v>
      </c>
      <c r="W97" s="49">
        <v>0.65352173479892406</v>
      </c>
      <c r="X97" s="49">
        <v>0.28972536778135694</v>
      </c>
      <c r="Y97" s="49">
        <v>0</v>
      </c>
      <c r="Z97" s="177">
        <f t="shared" si="13"/>
        <v>0.39296107319492113</v>
      </c>
      <c r="AA97" s="49">
        <v>0</v>
      </c>
      <c r="AB97" s="49">
        <v>5.9976783180704244E-3</v>
      </c>
      <c r="AC97" s="49">
        <v>0.99400232168192948</v>
      </c>
      <c r="AD97" s="192">
        <f t="shared" si="14"/>
        <v>0.60703892680507898</v>
      </c>
    </row>
    <row r="98" spans="1:30" s="19" customFormat="1" ht="20.100000000000001" customHeight="1" x14ac:dyDescent="0.3">
      <c r="A98" s="12"/>
      <c r="B98" s="44">
        <v>987</v>
      </c>
      <c r="C98" s="58">
        <v>9</v>
      </c>
      <c r="D98" s="43" t="s">
        <v>89</v>
      </c>
      <c r="E98" s="190">
        <v>2900</v>
      </c>
      <c r="F98" s="190">
        <v>82</v>
      </c>
      <c r="G98" s="190">
        <v>0</v>
      </c>
      <c r="H98" s="190">
        <v>13132</v>
      </c>
      <c r="I98" s="190">
        <v>13132</v>
      </c>
      <c r="J98" s="152"/>
      <c r="K98" s="59">
        <v>3987.2</v>
      </c>
      <c r="L98" s="191">
        <f t="shared" si="10"/>
        <v>303.62473347547973</v>
      </c>
      <c r="M98" s="152"/>
      <c r="N98" s="59">
        <v>555.85</v>
      </c>
      <c r="O98" s="191">
        <f t="shared" si="11"/>
        <v>42.327901309777644</v>
      </c>
      <c r="P98" s="152"/>
      <c r="Q98" s="59">
        <v>3431.35</v>
      </c>
      <c r="R98" s="191">
        <f t="shared" si="12"/>
        <v>261.29683216570209</v>
      </c>
      <c r="S98" s="152">
        <v>3</v>
      </c>
      <c r="T98" s="49">
        <v>0.13017900512728253</v>
      </c>
      <c r="U98" s="49">
        <v>0</v>
      </c>
      <c r="V98" s="49">
        <v>0</v>
      </c>
      <c r="W98" s="49">
        <v>0.86982099487271747</v>
      </c>
      <c r="X98" s="49">
        <v>0</v>
      </c>
      <c r="Y98" s="49">
        <v>0</v>
      </c>
      <c r="Z98" s="177">
        <f t="shared" si="13"/>
        <v>0.13940860754414128</v>
      </c>
      <c r="AA98" s="49">
        <v>0</v>
      </c>
      <c r="AB98" s="49">
        <v>0</v>
      </c>
      <c r="AC98" s="49">
        <v>1</v>
      </c>
      <c r="AD98" s="192">
        <f t="shared" si="14"/>
        <v>0.86059139245585881</v>
      </c>
    </row>
    <row r="99" spans="1:30" s="19" customFormat="1" ht="20.100000000000001" customHeight="1" x14ac:dyDescent="0.3">
      <c r="A99" s="12"/>
      <c r="B99" s="44">
        <v>510</v>
      </c>
      <c r="C99" s="58">
        <v>7</v>
      </c>
      <c r="D99" s="43" t="s">
        <v>163</v>
      </c>
      <c r="E99" s="190">
        <v>4830</v>
      </c>
      <c r="F99" s="190">
        <v>0</v>
      </c>
      <c r="G99" s="190">
        <v>0</v>
      </c>
      <c r="H99" s="190">
        <v>10833</v>
      </c>
      <c r="I99" s="190">
        <v>10833</v>
      </c>
      <c r="J99" s="152"/>
      <c r="K99" s="59">
        <v>2596.9899999999998</v>
      </c>
      <c r="L99" s="191">
        <f t="shared" si="10"/>
        <v>239.72953013938891</v>
      </c>
      <c r="M99" s="152"/>
      <c r="N99" s="59">
        <v>136.6</v>
      </c>
      <c r="O99" s="191">
        <f t="shared" si="11"/>
        <v>12.609618757500231</v>
      </c>
      <c r="P99" s="152"/>
      <c r="Q99" s="59">
        <v>2460.39</v>
      </c>
      <c r="R99" s="191">
        <f t="shared" si="12"/>
        <v>227.11991138188867</v>
      </c>
      <c r="S99" s="152"/>
      <c r="T99" s="49">
        <v>0.43696925329428987</v>
      </c>
      <c r="U99" s="49">
        <v>0</v>
      </c>
      <c r="V99" s="49">
        <v>0</v>
      </c>
      <c r="W99" s="49">
        <v>0.56303074670571007</v>
      </c>
      <c r="X99" s="49">
        <v>0</v>
      </c>
      <c r="Y99" s="49">
        <v>0</v>
      </c>
      <c r="Z99" s="177">
        <f t="shared" si="13"/>
        <v>5.2599355407606498E-2</v>
      </c>
      <c r="AA99" s="49">
        <v>0</v>
      </c>
      <c r="AB99" s="49">
        <v>0</v>
      </c>
      <c r="AC99" s="49">
        <v>1</v>
      </c>
      <c r="AD99" s="192">
        <f t="shared" si="14"/>
        <v>0.94740064459239348</v>
      </c>
    </row>
    <row r="100" spans="1:30" s="19" customFormat="1" ht="20.100000000000001" customHeight="1" x14ac:dyDescent="0.3">
      <c r="A100" s="12"/>
      <c r="B100" s="44">
        <v>296</v>
      </c>
      <c r="C100" s="58">
        <v>7</v>
      </c>
      <c r="D100" s="43" t="s">
        <v>90</v>
      </c>
      <c r="E100" s="190">
        <v>10193</v>
      </c>
      <c r="F100" s="190">
        <v>232</v>
      </c>
      <c r="G100" s="190">
        <v>3067</v>
      </c>
      <c r="H100" s="190">
        <v>18646</v>
      </c>
      <c r="I100" s="190">
        <v>19924</v>
      </c>
      <c r="J100" s="152"/>
      <c r="K100" s="59">
        <v>5385.92</v>
      </c>
      <c r="L100" s="191">
        <f t="shared" si="10"/>
        <v>270.3232282674162</v>
      </c>
      <c r="M100" s="152"/>
      <c r="N100" s="59">
        <v>1829.98</v>
      </c>
      <c r="O100" s="191">
        <f t="shared" si="11"/>
        <v>91.848022485444687</v>
      </c>
      <c r="P100" s="152"/>
      <c r="Q100" s="59">
        <v>3555.9399999999996</v>
      </c>
      <c r="R100" s="191">
        <f t="shared" si="12"/>
        <v>178.47520578197148</v>
      </c>
      <c r="S100" s="152"/>
      <c r="T100" s="49">
        <v>5.6142690084044634E-2</v>
      </c>
      <c r="U100" s="49">
        <v>0</v>
      </c>
      <c r="V100" s="49">
        <v>1.6912753144843112E-2</v>
      </c>
      <c r="W100" s="49">
        <v>0.78980098143149102</v>
      </c>
      <c r="X100" s="49">
        <v>0.10880446780839136</v>
      </c>
      <c r="Y100" s="49">
        <v>2.8339107531229851E-2</v>
      </c>
      <c r="Z100" s="177">
        <f t="shared" si="13"/>
        <v>0.33977110688610301</v>
      </c>
      <c r="AA100" s="49">
        <v>0</v>
      </c>
      <c r="AB100" s="49">
        <v>3.6474181229154603E-3</v>
      </c>
      <c r="AC100" s="49">
        <v>0.99635258187708464</v>
      </c>
      <c r="AD100" s="192">
        <f t="shared" si="14"/>
        <v>0.66022889311389688</v>
      </c>
    </row>
    <row r="101" spans="1:30" s="19" customFormat="1" ht="20.100000000000001" customHeight="1" x14ac:dyDescent="0.3">
      <c r="A101" s="12"/>
      <c r="B101" s="44">
        <v>502</v>
      </c>
      <c r="C101" s="58">
        <v>7</v>
      </c>
      <c r="D101" s="43" t="s">
        <v>91</v>
      </c>
      <c r="E101" s="190">
        <v>5950</v>
      </c>
      <c r="F101" s="190">
        <v>0</v>
      </c>
      <c r="G101" s="190">
        <v>0</v>
      </c>
      <c r="H101" s="190">
        <v>13150</v>
      </c>
      <c r="I101" s="190">
        <v>13150</v>
      </c>
      <c r="J101" s="152"/>
      <c r="K101" s="59">
        <v>3995.83</v>
      </c>
      <c r="L101" s="191">
        <f t="shared" si="10"/>
        <v>303.86539923954371</v>
      </c>
      <c r="M101" s="152"/>
      <c r="N101" s="59">
        <v>856.02</v>
      </c>
      <c r="O101" s="191">
        <f t="shared" si="11"/>
        <v>65.096577946768065</v>
      </c>
      <c r="P101" s="152"/>
      <c r="Q101" s="59">
        <v>3139.81</v>
      </c>
      <c r="R101" s="191">
        <f t="shared" si="12"/>
        <v>238.76882129277567</v>
      </c>
      <c r="S101" s="152"/>
      <c r="T101" s="49">
        <v>8.4647554963669061E-2</v>
      </c>
      <c r="U101" s="49">
        <v>0</v>
      </c>
      <c r="V101" s="49">
        <v>9.3455760379430397E-4</v>
      </c>
      <c r="W101" s="49">
        <v>0.91392724469054465</v>
      </c>
      <c r="X101" s="49">
        <v>4.9064274199200951E-4</v>
      </c>
      <c r="Y101" s="49">
        <v>0</v>
      </c>
      <c r="Z101" s="177">
        <f t="shared" si="13"/>
        <v>0.21422833303719127</v>
      </c>
      <c r="AA101" s="49">
        <v>0</v>
      </c>
      <c r="AB101" s="49">
        <v>0</v>
      </c>
      <c r="AC101" s="49">
        <v>1</v>
      </c>
      <c r="AD101" s="192">
        <f t="shared" si="14"/>
        <v>0.78577166696280876</v>
      </c>
    </row>
    <row r="102" spans="1:30" s="19" customFormat="1" ht="20.100000000000001" customHeight="1" x14ac:dyDescent="0.3">
      <c r="A102" s="12"/>
      <c r="B102" s="44">
        <v>301</v>
      </c>
      <c r="C102" s="58">
        <v>7</v>
      </c>
      <c r="D102" s="43" t="s">
        <v>92</v>
      </c>
      <c r="E102" s="190">
        <v>5317</v>
      </c>
      <c r="F102" s="190">
        <v>180</v>
      </c>
      <c r="G102" s="190">
        <v>30</v>
      </c>
      <c r="H102" s="190">
        <v>13110</v>
      </c>
      <c r="I102" s="190">
        <v>13123</v>
      </c>
      <c r="J102" s="152"/>
      <c r="K102" s="59">
        <v>4061.02</v>
      </c>
      <c r="L102" s="191">
        <f t="shared" si="10"/>
        <v>309.45820315476647</v>
      </c>
      <c r="M102" s="152"/>
      <c r="N102" s="59">
        <v>1062.1500000000001</v>
      </c>
      <c r="O102" s="191">
        <f t="shared" si="11"/>
        <v>80.938047702507049</v>
      </c>
      <c r="P102" s="152"/>
      <c r="Q102" s="59">
        <v>2998.87</v>
      </c>
      <c r="R102" s="191">
        <f t="shared" si="12"/>
        <v>228.52015545225939</v>
      </c>
      <c r="S102" s="152"/>
      <c r="T102" s="49">
        <v>6.8012992515181461E-2</v>
      </c>
      <c r="U102" s="49">
        <v>0</v>
      </c>
      <c r="V102" s="49">
        <v>3.1615120274914088E-2</v>
      </c>
      <c r="W102" s="49">
        <v>0.73315445087793618</v>
      </c>
      <c r="X102" s="49">
        <v>0.16721743633196817</v>
      </c>
      <c r="Y102" s="49">
        <v>0</v>
      </c>
      <c r="Z102" s="177">
        <f t="shared" si="13"/>
        <v>0.26154759149179274</v>
      </c>
      <c r="AA102" s="49">
        <v>0</v>
      </c>
      <c r="AB102" s="49">
        <v>0</v>
      </c>
      <c r="AC102" s="49">
        <v>1</v>
      </c>
      <c r="AD102" s="192">
        <f t="shared" si="14"/>
        <v>0.73845240850820726</v>
      </c>
    </row>
    <row r="103" spans="1:30" s="19" customFormat="1" ht="20.100000000000001" customHeight="1" x14ac:dyDescent="0.3">
      <c r="A103" s="12"/>
      <c r="B103" s="44">
        <v>612</v>
      </c>
      <c r="C103" s="58">
        <v>7</v>
      </c>
      <c r="D103" s="43" t="s">
        <v>93</v>
      </c>
      <c r="E103" s="190">
        <v>2983</v>
      </c>
      <c r="F103" s="190">
        <v>4</v>
      </c>
      <c r="G103" s="190">
        <v>64</v>
      </c>
      <c r="H103" s="190">
        <v>7354</v>
      </c>
      <c r="I103" s="190">
        <v>7381</v>
      </c>
      <c r="J103" s="152"/>
      <c r="K103" s="59">
        <v>3820.89</v>
      </c>
      <c r="L103" s="191">
        <f t="shared" si="10"/>
        <v>517.66562796369055</v>
      </c>
      <c r="M103" s="152"/>
      <c r="N103" s="59">
        <v>1943.49</v>
      </c>
      <c r="O103" s="191">
        <f t="shared" si="11"/>
        <v>263.30984961387344</v>
      </c>
      <c r="P103" s="152"/>
      <c r="Q103" s="59">
        <v>1877.4</v>
      </c>
      <c r="R103" s="191">
        <f t="shared" si="12"/>
        <v>254.35577834981709</v>
      </c>
      <c r="S103" s="152"/>
      <c r="T103" s="49">
        <v>2.0849091068130016E-2</v>
      </c>
      <c r="U103" s="49">
        <v>0</v>
      </c>
      <c r="V103" s="49">
        <v>5.3542853320572785E-2</v>
      </c>
      <c r="W103" s="49">
        <v>0.54367143643651361</v>
      </c>
      <c r="X103" s="49">
        <v>0.37667289257984343</v>
      </c>
      <c r="Y103" s="49">
        <v>5.2637265949400311E-3</v>
      </c>
      <c r="Z103" s="177">
        <f t="shared" si="13"/>
        <v>0.5086485085935476</v>
      </c>
      <c r="AA103" s="49">
        <v>0</v>
      </c>
      <c r="AB103" s="49">
        <v>7.4038563971449869E-4</v>
      </c>
      <c r="AC103" s="49">
        <v>0.99925961436028543</v>
      </c>
      <c r="AD103" s="192">
        <f t="shared" si="14"/>
        <v>0.49135149140645246</v>
      </c>
    </row>
    <row r="104" spans="1:30" s="19" customFormat="1" ht="20.100000000000001" customHeight="1" x14ac:dyDescent="0.3">
      <c r="A104" s="12"/>
      <c r="B104" s="44">
        <v>904</v>
      </c>
      <c r="C104" s="58">
        <v>6</v>
      </c>
      <c r="D104" s="43" t="s">
        <v>94</v>
      </c>
      <c r="E104" s="190">
        <v>437</v>
      </c>
      <c r="F104" s="190">
        <v>0</v>
      </c>
      <c r="G104" s="190">
        <v>69</v>
      </c>
      <c r="H104" s="190">
        <v>712</v>
      </c>
      <c r="I104" s="190">
        <v>741</v>
      </c>
      <c r="J104" s="152"/>
      <c r="K104" s="59">
        <v>195.85</v>
      </c>
      <c r="L104" s="191">
        <f t="shared" ref="L104:L119" si="15">K104*1000/I104</f>
        <v>264.30499325236167</v>
      </c>
      <c r="M104" s="152"/>
      <c r="N104" s="59">
        <v>76.22</v>
      </c>
      <c r="O104" s="191">
        <f t="shared" ref="O104:O119" si="16">N104*1000/I104</f>
        <v>102.86099865047234</v>
      </c>
      <c r="P104" s="152"/>
      <c r="Q104" s="59">
        <v>119.63</v>
      </c>
      <c r="R104" s="191">
        <f t="shared" ref="R104:R119" si="17">Q104*1000/I104</f>
        <v>161.44399460188933</v>
      </c>
      <c r="S104" s="152"/>
      <c r="T104" s="49">
        <v>5.1430070847546576E-2</v>
      </c>
      <c r="U104" s="49">
        <v>0</v>
      </c>
      <c r="V104" s="49">
        <v>0</v>
      </c>
      <c r="W104" s="49">
        <v>0.94856992915245342</v>
      </c>
      <c r="X104" s="49">
        <v>0</v>
      </c>
      <c r="Y104" s="49">
        <v>0</v>
      </c>
      <c r="Z104" s="177">
        <f t="shared" ref="Z104:Z119" si="18">N104/K104</f>
        <v>0.38917538932856777</v>
      </c>
      <c r="AA104" s="49">
        <v>0</v>
      </c>
      <c r="AB104" s="49">
        <v>0</v>
      </c>
      <c r="AC104" s="49">
        <v>1</v>
      </c>
      <c r="AD104" s="192">
        <f t="shared" ref="AD104:AD119" si="19">Q104/K104</f>
        <v>0.61082461067143223</v>
      </c>
    </row>
    <row r="105" spans="1:30" s="19" customFormat="1" ht="20.100000000000001" customHeight="1" x14ac:dyDescent="0.3">
      <c r="A105" s="12"/>
      <c r="B105" s="44">
        <v>917</v>
      </c>
      <c r="C105" s="58">
        <v>6</v>
      </c>
      <c r="D105" s="43" t="s">
        <v>95</v>
      </c>
      <c r="E105" s="190">
        <v>991</v>
      </c>
      <c r="F105" s="190">
        <v>30</v>
      </c>
      <c r="G105" s="190">
        <v>337</v>
      </c>
      <c r="H105" s="190">
        <v>1269</v>
      </c>
      <c r="I105" s="190">
        <v>1409</v>
      </c>
      <c r="J105" s="152"/>
      <c r="K105" s="59">
        <v>481.85</v>
      </c>
      <c r="L105" s="191">
        <f t="shared" si="15"/>
        <v>341.98012775017742</v>
      </c>
      <c r="M105" s="152"/>
      <c r="N105" s="59">
        <v>106.77</v>
      </c>
      <c r="O105" s="191">
        <f t="shared" si="16"/>
        <v>75.77714691270404</v>
      </c>
      <c r="P105" s="152"/>
      <c r="Q105" s="59">
        <v>375.08</v>
      </c>
      <c r="R105" s="191">
        <f t="shared" si="17"/>
        <v>266.20298083747338</v>
      </c>
      <c r="S105" s="152">
        <v>3</v>
      </c>
      <c r="T105" s="49">
        <v>6.5467828041584714E-2</v>
      </c>
      <c r="U105" s="49">
        <v>0</v>
      </c>
      <c r="V105" s="49">
        <v>0</v>
      </c>
      <c r="W105" s="49">
        <v>0.93453217195841531</v>
      </c>
      <c r="X105" s="49">
        <v>0</v>
      </c>
      <c r="Y105" s="49">
        <v>0</v>
      </c>
      <c r="Z105" s="177">
        <f t="shared" si="18"/>
        <v>0.2215834803362042</v>
      </c>
      <c r="AA105" s="49">
        <v>0</v>
      </c>
      <c r="AB105" s="49">
        <v>0</v>
      </c>
      <c r="AC105" s="49">
        <v>1</v>
      </c>
      <c r="AD105" s="192">
        <f t="shared" si="19"/>
        <v>0.77841651966379577</v>
      </c>
    </row>
    <row r="106" spans="1:30" s="19" customFormat="1" ht="20.100000000000001" customHeight="1" x14ac:dyDescent="0.3">
      <c r="A106" s="12"/>
      <c r="B106" s="44">
        <v>233</v>
      </c>
      <c r="C106" s="58">
        <v>5</v>
      </c>
      <c r="D106" s="43" t="s">
        <v>96</v>
      </c>
      <c r="E106" s="190">
        <v>14250</v>
      </c>
      <c r="F106" s="190">
        <v>3741</v>
      </c>
      <c r="G106" s="190">
        <v>0</v>
      </c>
      <c r="H106" s="190">
        <v>41379</v>
      </c>
      <c r="I106" s="190">
        <v>41379</v>
      </c>
      <c r="J106" s="152"/>
      <c r="K106" s="59">
        <v>17851.377181771946</v>
      </c>
      <c r="L106" s="191">
        <f t="shared" si="15"/>
        <v>431.4115174792031</v>
      </c>
      <c r="M106" s="152"/>
      <c r="N106" s="59">
        <v>7671.5796045061534</v>
      </c>
      <c r="O106" s="191">
        <f t="shared" si="16"/>
        <v>185.39789759313066</v>
      </c>
      <c r="P106" s="152"/>
      <c r="Q106" s="59">
        <v>10179.797577265792</v>
      </c>
      <c r="R106" s="191">
        <f t="shared" si="17"/>
        <v>246.01361988607243</v>
      </c>
      <c r="S106" s="152">
        <v>1</v>
      </c>
      <c r="T106" s="49">
        <v>2.972008526980242E-2</v>
      </c>
      <c r="U106" s="49">
        <v>0</v>
      </c>
      <c r="V106" s="49">
        <v>5.621528058532891E-2</v>
      </c>
      <c r="W106" s="49">
        <v>0.41777576004261735</v>
      </c>
      <c r="X106" s="49">
        <v>0.49086756556553612</v>
      </c>
      <c r="Y106" s="49">
        <v>5.4213085367152752E-3</v>
      </c>
      <c r="Z106" s="177">
        <f t="shared" si="18"/>
        <v>0.42974721369618524</v>
      </c>
      <c r="AA106" s="49">
        <v>0</v>
      </c>
      <c r="AB106" s="49">
        <v>2.1513197913589709E-4</v>
      </c>
      <c r="AC106" s="49">
        <v>0.99978486802086408</v>
      </c>
      <c r="AD106" s="192">
        <f t="shared" si="19"/>
        <v>0.57025278630381471</v>
      </c>
    </row>
    <row r="107" spans="1:30" s="19" customFormat="1" ht="20.100000000000001" customHeight="1" x14ac:dyDescent="0.3">
      <c r="A107" s="12"/>
      <c r="B107" s="44">
        <v>331</v>
      </c>
      <c r="C107" s="58">
        <v>9</v>
      </c>
      <c r="D107" s="43" t="s">
        <v>97</v>
      </c>
      <c r="E107" s="190">
        <v>3656</v>
      </c>
      <c r="F107" s="190">
        <v>2</v>
      </c>
      <c r="G107" s="190">
        <v>0</v>
      </c>
      <c r="H107" s="190">
        <v>6331</v>
      </c>
      <c r="I107" s="190">
        <v>6331</v>
      </c>
      <c r="J107" s="152"/>
      <c r="K107" s="59">
        <v>12261.73</v>
      </c>
      <c r="L107" s="191">
        <f t="shared" si="15"/>
        <v>1936.7761806981518</v>
      </c>
      <c r="M107" s="152"/>
      <c r="N107" s="59">
        <v>545.64</v>
      </c>
      <c r="O107" s="191">
        <f t="shared" si="16"/>
        <v>86.185436739851525</v>
      </c>
      <c r="P107" s="152"/>
      <c r="Q107" s="59">
        <v>11716.09</v>
      </c>
      <c r="R107" s="191">
        <f t="shared" si="17"/>
        <v>1850.5907439583004</v>
      </c>
      <c r="S107" s="152" t="s">
        <v>142</v>
      </c>
      <c r="T107" s="49">
        <v>6.3924932189722172E-2</v>
      </c>
      <c r="U107" s="49">
        <v>0</v>
      </c>
      <c r="V107" s="49">
        <v>1.7777289055054615E-2</v>
      </c>
      <c r="W107" s="49">
        <v>0.91829777875522323</v>
      </c>
      <c r="X107" s="49">
        <v>0</v>
      </c>
      <c r="Y107" s="49">
        <v>0</v>
      </c>
      <c r="Z107" s="177">
        <f t="shared" si="18"/>
        <v>4.4499430341395543E-2</v>
      </c>
      <c r="AA107" s="49">
        <v>0</v>
      </c>
      <c r="AB107" s="49">
        <v>1.0310607036989302E-3</v>
      </c>
      <c r="AC107" s="49">
        <v>0.99896893929630104</v>
      </c>
      <c r="AD107" s="192">
        <f t="shared" si="19"/>
        <v>0.95550056965860453</v>
      </c>
    </row>
    <row r="108" spans="1:30" s="19" customFormat="1" ht="20.100000000000001" customHeight="1" x14ac:dyDescent="0.3">
      <c r="A108" s="1"/>
      <c r="B108" s="44">
        <v>8</v>
      </c>
      <c r="C108" s="58">
        <v>5</v>
      </c>
      <c r="D108" s="43" t="s">
        <v>98</v>
      </c>
      <c r="E108" s="190">
        <v>10738</v>
      </c>
      <c r="F108" s="190">
        <v>3662</v>
      </c>
      <c r="G108" s="190">
        <v>0</v>
      </c>
      <c r="H108" s="190">
        <v>31465</v>
      </c>
      <c r="I108" s="190">
        <v>31465</v>
      </c>
      <c r="J108" s="152"/>
      <c r="K108" s="59">
        <v>13246.23</v>
      </c>
      <c r="L108" s="191">
        <f t="shared" si="15"/>
        <v>420.98299698077227</v>
      </c>
      <c r="M108" s="152"/>
      <c r="N108" s="59">
        <v>5241.12</v>
      </c>
      <c r="O108" s="191">
        <f t="shared" si="16"/>
        <v>166.56983950421102</v>
      </c>
      <c r="P108" s="152"/>
      <c r="Q108" s="59">
        <v>8005.1100000000006</v>
      </c>
      <c r="R108" s="191">
        <f t="shared" si="17"/>
        <v>254.41315747656128</v>
      </c>
      <c r="S108" s="152">
        <v>1</v>
      </c>
      <c r="T108" s="49">
        <v>3.3078807583112005E-2</v>
      </c>
      <c r="U108" s="49">
        <v>3.3370729920322371E-3</v>
      </c>
      <c r="V108" s="49">
        <v>0.10766591873492688</v>
      </c>
      <c r="W108" s="49">
        <v>0.61708566108007445</v>
      </c>
      <c r="X108" s="49">
        <v>0.22619211160973227</v>
      </c>
      <c r="Y108" s="49">
        <v>1.2640428000122111E-2</v>
      </c>
      <c r="Z108" s="177">
        <f t="shared" si="18"/>
        <v>0.3956688053884011</v>
      </c>
      <c r="AA108" s="49">
        <v>0</v>
      </c>
      <c r="AB108" s="49">
        <v>2.3335094708255102E-3</v>
      </c>
      <c r="AC108" s="49">
        <v>0.99766649052917444</v>
      </c>
      <c r="AD108" s="192">
        <f t="shared" si="19"/>
        <v>0.60433119461159901</v>
      </c>
    </row>
    <row r="109" spans="1:30" s="19" customFormat="1" ht="20.100000000000001" customHeight="1" x14ac:dyDescent="0.3">
      <c r="A109" s="12"/>
      <c r="B109" s="44">
        <v>929</v>
      </c>
      <c r="C109" s="58">
        <v>8</v>
      </c>
      <c r="D109" s="43" t="s">
        <v>159</v>
      </c>
      <c r="E109" s="190">
        <v>675</v>
      </c>
      <c r="F109" s="190">
        <v>70</v>
      </c>
      <c r="G109" s="190">
        <v>0</v>
      </c>
      <c r="H109" s="190">
        <v>1611</v>
      </c>
      <c r="I109" s="190">
        <v>1611</v>
      </c>
      <c r="J109" s="152"/>
      <c r="K109" s="59">
        <v>490.13</v>
      </c>
      <c r="L109" s="191">
        <f t="shared" si="15"/>
        <v>304.23960273122282</v>
      </c>
      <c r="M109" s="152"/>
      <c r="N109" s="59">
        <v>70.7</v>
      </c>
      <c r="O109" s="191">
        <f t="shared" si="16"/>
        <v>43.88578522656735</v>
      </c>
      <c r="P109" s="152"/>
      <c r="Q109" s="59">
        <v>419.43</v>
      </c>
      <c r="R109" s="191">
        <f t="shared" si="17"/>
        <v>260.35381750465547</v>
      </c>
      <c r="S109" s="152">
        <v>3</v>
      </c>
      <c r="T109" s="49">
        <v>0.12560113154172561</v>
      </c>
      <c r="U109" s="49">
        <v>0</v>
      </c>
      <c r="V109" s="49">
        <v>0</v>
      </c>
      <c r="W109" s="49">
        <v>0.87439886845827441</v>
      </c>
      <c r="X109" s="49">
        <v>0</v>
      </c>
      <c r="Y109" s="49">
        <v>0</v>
      </c>
      <c r="Z109" s="177">
        <f t="shared" si="18"/>
        <v>0.1442474445555261</v>
      </c>
      <c r="AA109" s="49">
        <v>0</v>
      </c>
      <c r="AB109" s="49">
        <v>0</v>
      </c>
      <c r="AC109" s="49">
        <v>1</v>
      </c>
      <c r="AD109" s="192">
        <f t="shared" si="19"/>
        <v>0.85575255544447393</v>
      </c>
    </row>
    <row r="110" spans="1:30" ht="19.5" customHeight="1" x14ac:dyDescent="0.3">
      <c r="B110" s="44">
        <v>162</v>
      </c>
      <c r="C110" s="58">
        <v>7</v>
      </c>
      <c r="D110" s="43" t="s">
        <v>99</v>
      </c>
      <c r="E110" s="190">
        <v>7381</v>
      </c>
      <c r="F110" s="190">
        <v>458</v>
      </c>
      <c r="G110" s="190">
        <v>2829</v>
      </c>
      <c r="H110" s="190">
        <v>7025</v>
      </c>
      <c r="I110" s="190">
        <v>8204</v>
      </c>
      <c r="J110" s="152"/>
      <c r="K110" s="59">
        <v>3676.1245967662953</v>
      </c>
      <c r="L110" s="191">
        <f t="shared" si="15"/>
        <v>448.0892975092998</v>
      </c>
      <c r="M110" s="152"/>
      <c r="N110" s="59">
        <v>1789.4516774130361</v>
      </c>
      <c r="O110" s="191">
        <f t="shared" si="16"/>
        <v>218.11941460422184</v>
      </c>
      <c r="P110" s="152">
        <v>6</v>
      </c>
      <c r="Q110" s="59">
        <v>1886.672919353259</v>
      </c>
      <c r="R110" s="191">
        <f t="shared" si="17"/>
        <v>229.9698829050779</v>
      </c>
      <c r="S110" s="152"/>
      <c r="T110" s="49">
        <v>2.1632324856048667E-2</v>
      </c>
      <c r="U110" s="49">
        <v>1.3747227885786546E-2</v>
      </c>
      <c r="V110" s="49">
        <v>4.4963494133755499E-2</v>
      </c>
      <c r="W110" s="49">
        <v>0.62865719796320485</v>
      </c>
      <c r="X110" s="49">
        <v>0.27728046879551088</v>
      </c>
      <c r="Y110" s="49">
        <v>1.3719286365693483E-2</v>
      </c>
      <c r="Z110" s="177">
        <f t="shared" si="18"/>
        <v>0.4867766666524655</v>
      </c>
      <c r="AA110" s="49">
        <v>0</v>
      </c>
      <c r="AB110" s="49">
        <v>0</v>
      </c>
      <c r="AC110" s="49">
        <v>1</v>
      </c>
      <c r="AD110" s="192">
        <f t="shared" si="19"/>
        <v>0.51322333334753445</v>
      </c>
    </row>
    <row r="111" spans="1:30" s="29" customFormat="1" ht="20.100000000000001" customHeight="1" x14ac:dyDescent="0.3">
      <c r="A111" s="1"/>
      <c r="B111" s="44">
        <v>376</v>
      </c>
      <c r="C111" s="58">
        <v>7</v>
      </c>
      <c r="D111" s="43" t="s">
        <v>100</v>
      </c>
      <c r="E111" s="190">
        <v>4814</v>
      </c>
      <c r="F111" s="190">
        <v>235</v>
      </c>
      <c r="G111" s="190">
        <v>0</v>
      </c>
      <c r="H111" s="190">
        <v>12808</v>
      </c>
      <c r="I111" s="190">
        <v>12808</v>
      </c>
      <c r="J111" s="152"/>
      <c r="K111" s="59">
        <v>3841.1</v>
      </c>
      <c r="L111" s="191">
        <f t="shared" si="15"/>
        <v>299.89850093691444</v>
      </c>
      <c r="M111" s="152"/>
      <c r="N111" s="59">
        <v>1314.51</v>
      </c>
      <c r="O111" s="191">
        <f t="shared" si="16"/>
        <v>102.63194878201125</v>
      </c>
      <c r="P111" s="152"/>
      <c r="Q111" s="59">
        <v>2526.59</v>
      </c>
      <c r="R111" s="191">
        <f t="shared" si="17"/>
        <v>197.2665521549032</v>
      </c>
      <c r="S111" s="152"/>
      <c r="T111" s="49">
        <v>5.3685403686544793E-2</v>
      </c>
      <c r="U111" s="49">
        <v>0</v>
      </c>
      <c r="V111" s="49">
        <v>2.1452860761804779E-3</v>
      </c>
      <c r="W111" s="49">
        <v>0.88338620474549456</v>
      </c>
      <c r="X111" s="49">
        <v>6.0783105491780211E-2</v>
      </c>
      <c r="Y111" s="49">
        <v>0</v>
      </c>
      <c r="Z111" s="177">
        <f t="shared" si="18"/>
        <v>0.3422222800760199</v>
      </c>
      <c r="AA111" s="49">
        <v>0</v>
      </c>
      <c r="AB111" s="49">
        <v>0</v>
      </c>
      <c r="AC111" s="49">
        <v>1</v>
      </c>
      <c r="AD111" s="192">
        <f t="shared" si="19"/>
        <v>0.65777771992398015</v>
      </c>
    </row>
    <row r="112" spans="1:30" s="29" customFormat="1" ht="20.100000000000001" customHeight="1" x14ac:dyDescent="0.3">
      <c r="A112" s="1"/>
      <c r="B112" s="44">
        <v>123</v>
      </c>
      <c r="C112" s="58">
        <v>3</v>
      </c>
      <c r="D112" s="43" t="s">
        <v>101</v>
      </c>
      <c r="E112" s="190">
        <v>37290</v>
      </c>
      <c r="F112" s="190">
        <v>9895</v>
      </c>
      <c r="G112" s="190">
        <v>0</v>
      </c>
      <c r="H112" s="190">
        <v>107909</v>
      </c>
      <c r="I112" s="190">
        <v>107909</v>
      </c>
      <c r="J112" s="152"/>
      <c r="K112" s="59">
        <v>49702.97</v>
      </c>
      <c r="L112" s="191">
        <f t="shared" si="15"/>
        <v>460.6007839939208</v>
      </c>
      <c r="M112" s="152"/>
      <c r="N112" s="59">
        <v>13105.13</v>
      </c>
      <c r="O112" s="191">
        <f t="shared" si="16"/>
        <v>121.44612590238071</v>
      </c>
      <c r="P112" s="152"/>
      <c r="Q112" s="59">
        <v>36597.839999999997</v>
      </c>
      <c r="R112" s="191">
        <f t="shared" si="17"/>
        <v>339.15465809154011</v>
      </c>
      <c r="S112" s="152">
        <v>1</v>
      </c>
      <c r="T112" s="49">
        <v>4.537001922148045E-2</v>
      </c>
      <c r="U112" s="49">
        <v>1.3300898197881288E-2</v>
      </c>
      <c r="V112" s="49">
        <v>0.16000451731497514</v>
      </c>
      <c r="W112" s="49">
        <v>0.61341856204402401</v>
      </c>
      <c r="X112" s="49">
        <v>0.14940561444258851</v>
      </c>
      <c r="Y112" s="49">
        <v>1.8500388779050646E-2</v>
      </c>
      <c r="Z112" s="177">
        <f t="shared" si="18"/>
        <v>0.26366895177491401</v>
      </c>
      <c r="AA112" s="49">
        <v>0</v>
      </c>
      <c r="AB112" s="49">
        <v>5.5795642584371107E-4</v>
      </c>
      <c r="AC112" s="49">
        <v>0.99944204357415634</v>
      </c>
      <c r="AD112" s="192">
        <f t="shared" si="19"/>
        <v>0.73633104822508588</v>
      </c>
    </row>
    <row r="113" spans="1:31" s="29" customFormat="1" ht="20.100000000000001" customHeight="1" x14ac:dyDescent="0.3">
      <c r="A113" s="1"/>
      <c r="B113" s="44">
        <v>430</v>
      </c>
      <c r="C113" s="58">
        <v>6</v>
      </c>
      <c r="D113" s="43" t="s">
        <v>102</v>
      </c>
      <c r="E113" s="190">
        <v>12095</v>
      </c>
      <c r="F113" s="190">
        <v>5715</v>
      </c>
      <c r="G113" s="190">
        <v>0</v>
      </c>
      <c r="H113" s="190">
        <v>41788</v>
      </c>
      <c r="I113" s="190">
        <v>41788</v>
      </c>
      <c r="J113" s="152"/>
      <c r="K113" s="59">
        <v>19425.939999999999</v>
      </c>
      <c r="L113" s="191">
        <f t="shared" si="15"/>
        <v>464.86886187422226</v>
      </c>
      <c r="M113" s="152"/>
      <c r="N113" s="59">
        <v>4693.33</v>
      </c>
      <c r="O113" s="191">
        <f t="shared" si="16"/>
        <v>112.31286493730258</v>
      </c>
      <c r="P113" s="152"/>
      <c r="Q113" s="59">
        <v>14732.61</v>
      </c>
      <c r="R113" s="191">
        <f t="shared" si="17"/>
        <v>352.55599693691971</v>
      </c>
      <c r="S113" s="152"/>
      <c r="T113" s="49">
        <v>4.9058983706664568E-2</v>
      </c>
      <c r="U113" s="49">
        <v>0</v>
      </c>
      <c r="V113" s="49">
        <v>0.16384954818859956</v>
      </c>
      <c r="W113" s="49">
        <v>0.77558577811489926</v>
      </c>
      <c r="X113" s="49">
        <v>0</v>
      </c>
      <c r="Y113" s="49">
        <v>1.1505689989836641E-2</v>
      </c>
      <c r="Z113" s="177">
        <f t="shared" si="18"/>
        <v>0.24160117863022332</v>
      </c>
      <c r="AA113" s="49">
        <v>0</v>
      </c>
      <c r="AB113" s="49">
        <v>0</v>
      </c>
      <c r="AC113" s="49">
        <v>1</v>
      </c>
      <c r="AD113" s="192">
        <f t="shared" si="19"/>
        <v>0.75839882136977677</v>
      </c>
    </row>
    <row r="114" spans="1:31" s="29" customFormat="1" ht="20.100000000000001" customHeight="1" x14ac:dyDescent="0.3">
      <c r="A114" s="1"/>
      <c r="B114" s="44">
        <v>20</v>
      </c>
      <c r="C114" s="58">
        <v>1</v>
      </c>
      <c r="D114" s="43" t="s">
        <v>103</v>
      </c>
      <c r="E114" s="190">
        <v>461601</v>
      </c>
      <c r="F114" s="190">
        <v>663129</v>
      </c>
      <c r="G114" s="190">
        <v>0</v>
      </c>
      <c r="H114" s="190">
        <v>2754873</v>
      </c>
      <c r="I114" s="190">
        <v>2754873</v>
      </c>
      <c r="J114" s="152"/>
      <c r="K114" s="59">
        <v>780564.47999999998</v>
      </c>
      <c r="L114" s="194">
        <f t="shared" si="15"/>
        <v>283.33955140581799</v>
      </c>
      <c r="M114" s="152"/>
      <c r="N114" s="59">
        <v>403052.7</v>
      </c>
      <c r="O114" s="191">
        <f t="shared" si="16"/>
        <v>146.30536507490544</v>
      </c>
      <c r="P114" s="152"/>
      <c r="Q114" s="59">
        <v>377511.78</v>
      </c>
      <c r="R114" s="191">
        <f t="shared" si="17"/>
        <v>137.03418633091252</v>
      </c>
      <c r="S114" s="152"/>
      <c r="T114" s="49">
        <v>3.7660955999054217E-2</v>
      </c>
      <c r="U114" s="49">
        <v>0</v>
      </c>
      <c r="V114" s="49">
        <v>8.1647139443551675E-2</v>
      </c>
      <c r="W114" s="49">
        <v>0.36343674164693601</v>
      </c>
      <c r="X114" s="49">
        <v>0.5121150410355767</v>
      </c>
      <c r="Y114" s="49">
        <v>5.1401218748813732E-3</v>
      </c>
      <c r="Z114" s="177">
        <f t="shared" si="18"/>
        <v>0.51636054461509706</v>
      </c>
      <c r="AA114" s="49">
        <v>0</v>
      </c>
      <c r="AB114" s="49">
        <v>3.1326174775261315E-4</v>
      </c>
      <c r="AC114" s="49">
        <v>0.99968673825224741</v>
      </c>
      <c r="AD114" s="192">
        <f t="shared" si="19"/>
        <v>0.48363945538490305</v>
      </c>
    </row>
    <row r="115" spans="1:31" s="29" customFormat="1" ht="20.100000000000001" customHeight="1" x14ac:dyDescent="0.3">
      <c r="A115" s="1"/>
      <c r="B115" s="44">
        <v>53</v>
      </c>
      <c r="C115" s="58">
        <v>2</v>
      </c>
      <c r="D115" s="43" t="s">
        <v>104</v>
      </c>
      <c r="E115" s="190">
        <v>148153</v>
      </c>
      <c r="F115" s="190">
        <v>65077</v>
      </c>
      <c r="G115" s="190">
        <v>0</v>
      </c>
      <c r="H115" s="190">
        <v>594100</v>
      </c>
      <c r="I115" s="190">
        <v>594100</v>
      </c>
      <c r="J115" s="152"/>
      <c r="K115" s="59">
        <v>195253.8</v>
      </c>
      <c r="L115" s="191">
        <f t="shared" si="15"/>
        <v>328.65477192391853</v>
      </c>
      <c r="M115" s="152"/>
      <c r="N115" s="59">
        <v>109678.89</v>
      </c>
      <c r="O115" s="191">
        <f t="shared" si="16"/>
        <v>184.61351624305672</v>
      </c>
      <c r="P115" s="152"/>
      <c r="Q115" s="59">
        <v>85574.91</v>
      </c>
      <c r="R115" s="191">
        <f t="shared" si="17"/>
        <v>144.04125568086181</v>
      </c>
      <c r="S115" s="152">
        <v>1</v>
      </c>
      <c r="T115" s="49">
        <v>2.9846126269148055E-2</v>
      </c>
      <c r="U115" s="49">
        <v>0</v>
      </c>
      <c r="V115" s="49">
        <v>0.1141392842323623</v>
      </c>
      <c r="W115" s="49">
        <v>0.37938266880709676</v>
      </c>
      <c r="X115" s="49">
        <v>0.47065438025494238</v>
      </c>
      <c r="Y115" s="49">
        <v>5.9775404364504417E-3</v>
      </c>
      <c r="Z115" s="177">
        <f t="shared" si="18"/>
        <v>0.56172473980019855</v>
      </c>
      <c r="AA115" s="49">
        <v>0</v>
      </c>
      <c r="AB115" s="49">
        <v>1.1477663254334711E-3</v>
      </c>
      <c r="AC115" s="49">
        <v>0.99885223367456655</v>
      </c>
      <c r="AD115" s="192">
        <f t="shared" si="19"/>
        <v>0.43827526019980151</v>
      </c>
      <c r="AE115" s="41"/>
    </row>
    <row r="116" spans="1:31" ht="20.100000000000001" customHeight="1" x14ac:dyDescent="0.3">
      <c r="B116" s="44">
        <v>21</v>
      </c>
      <c r="C116" s="58">
        <v>4</v>
      </c>
      <c r="D116" s="43" t="s">
        <v>105</v>
      </c>
      <c r="E116" s="190">
        <v>31004</v>
      </c>
      <c r="F116" s="190">
        <v>2306</v>
      </c>
      <c r="G116" s="190">
        <v>0</v>
      </c>
      <c r="H116" s="190">
        <v>96440</v>
      </c>
      <c r="I116" s="190">
        <v>96440</v>
      </c>
      <c r="J116" s="152"/>
      <c r="K116" s="59">
        <v>28494.98</v>
      </c>
      <c r="L116" s="191">
        <f t="shared" si="15"/>
        <v>295.46847781003731</v>
      </c>
      <c r="M116" s="152"/>
      <c r="N116" s="59">
        <v>11233.39</v>
      </c>
      <c r="O116" s="191">
        <f t="shared" si="16"/>
        <v>116.48060970551639</v>
      </c>
      <c r="P116" s="152"/>
      <c r="Q116" s="59">
        <v>17261.59</v>
      </c>
      <c r="R116" s="191">
        <f t="shared" si="17"/>
        <v>178.98786810452094</v>
      </c>
      <c r="S116" s="152"/>
      <c r="T116" s="49">
        <v>4.7303618943168535E-2</v>
      </c>
      <c r="U116" s="49">
        <v>1.1163148435156262E-3</v>
      </c>
      <c r="V116" s="49">
        <v>0.14330224446938991</v>
      </c>
      <c r="W116" s="49">
        <v>0.67749272481414791</v>
      </c>
      <c r="X116" s="49">
        <v>0.11684184382452671</v>
      </c>
      <c r="Y116" s="49">
        <v>1.3943253105251399E-2</v>
      </c>
      <c r="Z116" s="177">
        <f t="shared" si="18"/>
        <v>0.39422347374870942</v>
      </c>
      <c r="AA116" s="49">
        <v>0</v>
      </c>
      <c r="AB116" s="49">
        <v>1.7617148825803417E-3</v>
      </c>
      <c r="AC116" s="49">
        <v>0.99823828511741963</v>
      </c>
      <c r="AD116" s="192">
        <f t="shared" si="19"/>
        <v>0.60577652625129064</v>
      </c>
    </row>
    <row r="117" spans="1:31" s="1" customFormat="1" ht="20.100000000000001" customHeight="1" x14ac:dyDescent="0.3">
      <c r="B117" s="44">
        <v>192</v>
      </c>
      <c r="C117" s="58">
        <v>7</v>
      </c>
      <c r="D117" s="43" t="s">
        <v>106</v>
      </c>
      <c r="E117" s="190">
        <v>2874</v>
      </c>
      <c r="F117" s="190">
        <v>7</v>
      </c>
      <c r="G117" s="190">
        <v>653</v>
      </c>
      <c r="H117" s="190">
        <v>4995</v>
      </c>
      <c r="I117" s="190">
        <v>5267</v>
      </c>
      <c r="J117" s="152"/>
      <c r="K117" s="59">
        <v>1531.78</v>
      </c>
      <c r="L117" s="191">
        <f t="shared" si="15"/>
        <v>290.82589709512058</v>
      </c>
      <c r="M117" s="152"/>
      <c r="N117" s="59">
        <v>391.85</v>
      </c>
      <c r="O117" s="191">
        <f t="shared" si="16"/>
        <v>74.397190051262584</v>
      </c>
      <c r="P117" s="152"/>
      <c r="Q117" s="59">
        <v>1139.93</v>
      </c>
      <c r="R117" s="191">
        <f t="shared" si="17"/>
        <v>216.428707043858</v>
      </c>
      <c r="S117" s="152"/>
      <c r="T117" s="49">
        <v>7.0230955722853122E-2</v>
      </c>
      <c r="U117" s="49">
        <v>0</v>
      </c>
      <c r="V117" s="49">
        <v>0</v>
      </c>
      <c r="W117" s="49">
        <v>0.90098251882097735</v>
      </c>
      <c r="X117" s="49">
        <v>2.59027689166773E-2</v>
      </c>
      <c r="Y117" s="49">
        <v>2.8837565394921522E-3</v>
      </c>
      <c r="Z117" s="177">
        <f t="shared" si="18"/>
        <v>0.25581349802190917</v>
      </c>
      <c r="AA117" s="49">
        <v>0</v>
      </c>
      <c r="AB117" s="49">
        <v>0</v>
      </c>
      <c r="AC117" s="49">
        <v>1</v>
      </c>
      <c r="AD117" s="192">
        <f t="shared" si="19"/>
        <v>0.74418650197809089</v>
      </c>
    </row>
    <row r="118" spans="1:31" ht="20.100000000000001" customHeight="1" x14ac:dyDescent="0.3">
      <c r="B118" s="44">
        <v>604</v>
      </c>
      <c r="C118" s="58">
        <v>7</v>
      </c>
      <c r="D118" s="43" t="s">
        <v>139</v>
      </c>
      <c r="E118" s="190">
        <v>5166</v>
      </c>
      <c r="F118" s="190">
        <v>482</v>
      </c>
      <c r="G118" s="190">
        <v>575</v>
      </c>
      <c r="H118" s="190">
        <v>12518</v>
      </c>
      <c r="I118" s="190">
        <v>12758</v>
      </c>
      <c r="J118" s="152"/>
      <c r="K118" s="59">
        <v>5102.2274161472887</v>
      </c>
      <c r="L118" s="191">
        <f t="shared" si="15"/>
        <v>399.92376674614275</v>
      </c>
      <c r="M118" s="152"/>
      <c r="N118" s="59">
        <v>2566.2579329178316</v>
      </c>
      <c r="O118" s="191">
        <f t="shared" si="16"/>
        <v>201.14892090592815</v>
      </c>
      <c r="P118" s="152">
        <v>6</v>
      </c>
      <c r="Q118" s="59">
        <v>2535.9694832294576</v>
      </c>
      <c r="R118" s="191">
        <f t="shared" si="17"/>
        <v>198.7748458402146</v>
      </c>
      <c r="S118" s="152"/>
      <c r="T118" s="49">
        <v>2.68757084450904E-2</v>
      </c>
      <c r="U118" s="49">
        <v>0</v>
      </c>
      <c r="V118" s="49">
        <v>0.20602371773240166</v>
      </c>
      <c r="W118" s="49">
        <v>0.60382781989336654</v>
      </c>
      <c r="X118" s="49">
        <v>0.15743935744627915</v>
      </c>
      <c r="Y118" s="49">
        <v>5.833396482862162E-3</v>
      </c>
      <c r="Z118" s="177">
        <f t="shared" si="18"/>
        <v>0.50296815951328622</v>
      </c>
      <c r="AA118" s="49">
        <v>0</v>
      </c>
      <c r="AB118" s="49">
        <v>0</v>
      </c>
      <c r="AC118" s="49">
        <v>1</v>
      </c>
      <c r="AD118" s="192">
        <f t="shared" si="19"/>
        <v>0.49703184048671389</v>
      </c>
    </row>
    <row r="119" spans="1:31" ht="20.100000000000001" customHeight="1" thickBot="1" x14ac:dyDescent="0.35">
      <c r="B119" s="45">
        <v>97</v>
      </c>
      <c r="C119" s="135">
        <v>1</v>
      </c>
      <c r="D119" s="46" t="s">
        <v>107</v>
      </c>
      <c r="E119" s="195">
        <v>321887</v>
      </c>
      <c r="F119" s="195">
        <v>52574</v>
      </c>
      <c r="G119" s="195">
        <v>1719</v>
      </c>
      <c r="H119" s="195">
        <v>1206543</v>
      </c>
      <c r="I119" s="195">
        <v>1207259</v>
      </c>
      <c r="J119" s="154"/>
      <c r="K119" s="136">
        <v>379400.79</v>
      </c>
      <c r="L119" s="196">
        <f t="shared" si="15"/>
        <v>314.26627591925177</v>
      </c>
      <c r="M119" s="154"/>
      <c r="N119" s="136">
        <v>258042.52</v>
      </c>
      <c r="O119" s="196">
        <f t="shared" si="16"/>
        <v>213.74246951151326</v>
      </c>
      <c r="P119" s="154"/>
      <c r="Q119" s="136">
        <v>121358.27</v>
      </c>
      <c r="R119" s="196">
        <f t="shared" si="17"/>
        <v>100.52380640773852</v>
      </c>
      <c r="S119" s="154">
        <v>4</v>
      </c>
      <c r="T119" s="137">
        <v>2.5763389692520445E-2</v>
      </c>
      <c r="U119" s="137">
        <v>0</v>
      </c>
      <c r="V119" s="137">
        <v>6.0863186423694829E-2</v>
      </c>
      <c r="W119" s="137">
        <v>0.43485561991876381</v>
      </c>
      <c r="X119" s="137">
        <v>0.47342476736004596</v>
      </c>
      <c r="Y119" s="137">
        <v>5.0930366049750254E-3</v>
      </c>
      <c r="Z119" s="175">
        <f t="shared" si="18"/>
        <v>0.6801317414231004</v>
      </c>
      <c r="AA119" s="137">
        <v>0.49306882835426052</v>
      </c>
      <c r="AB119" s="137">
        <v>3.3495863116703953E-4</v>
      </c>
      <c r="AC119" s="137">
        <v>0.50659621301457247</v>
      </c>
      <c r="AD119" s="197">
        <f t="shared" si="19"/>
        <v>0.31986825857689966</v>
      </c>
    </row>
    <row r="120" spans="1:31" ht="16.8" thickBot="1" x14ac:dyDescent="0.35">
      <c r="B120" s="38"/>
      <c r="P120" s="198"/>
      <c r="S120" s="199"/>
      <c r="Z120" s="12"/>
    </row>
    <row r="121" spans="1:31" s="1" customFormat="1" ht="16.8" thickBot="1" x14ac:dyDescent="0.35">
      <c r="B121" s="31"/>
      <c r="C121" s="2"/>
      <c r="D121" s="32" t="s">
        <v>108</v>
      </c>
      <c r="E121" s="33">
        <f>SUM(E8:E119)</f>
        <v>3854901</v>
      </c>
      <c r="F121" s="33">
        <f>SUM(F8:F119)</f>
        <v>1413522</v>
      </c>
      <c r="G121" s="33">
        <f>SUM(G8:G119)</f>
        <v>115575</v>
      </c>
      <c r="H121" s="33">
        <f>SUM(H8:H119)</f>
        <v>13197402</v>
      </c>
      <c r="I121" s="33">
        <f>SUM(I8:I119)</f>
        <v>13245361</v>
      </c>
      <c r="J121" s="34"/>
      <c r="K121" s="33">
        <f>SUM(K8:K119)</f>
        <v>4739901.5710771764</v>
      </c>
      <c r="L121" s="60">
        <f>K121*1000/I121</f>
        <v>357.85370976881461</v>
      </c>
      <c r="M121" s="35"/>
      <c r="N121" s="33">
        <f>SUM(N8:N119)</f>
        <v>2349374.0659845024</v>
      </c>
      <c r="O121" s="60">
        <f t="shared" ref="O121" si="20">N121*1000/I121</f>
        <v>177.37335101583886</v>
      </c>
      <c r="P121" s="53"/>
      <c r="Q121" s="33">
        <f>SUM(Q8:Q119)</f>
        <v>2390527.5050926711</v>
      </c>
      <c r="R121" s="60">
        <f t="shared" ref="R121" si="21">Q121*1000/I121</f>
        <v>180.48035875297555</v>
      </c>
      <c r="S121" s="52"/>
      <c r="T121" s="47">
        <f>SUMPRODUCT($N8:$N119,T8:T119)/$N121</f>
        <v>3.095192504797134E-2</v>
      </c>
      <c r="U121" s="48">
        <f t="shared" ref="U121:Y121" si="22">SUMPRODUCT($N8:$N119,U8:U119)/$N121</f>
        <v>5.0427091077279952E-3</v>
      </c>
      <c r="V121" s="48">
        <f t="shared" si="22"/>
        <v>8.4529199872980132E-2</v>
      </c>
      <c r="W121" s="48">
        <f t="shared" si="22"/>
        <v>0.46990495676340593</v>
      </c>
      <c r="X121" s="48">
        <f t="shared" si="22"/>
        <v>0.40278423550676512</v>
      </c>
      <c r="Y121" s="48">
        <f t="shared" si="22"/>
        <v>6.7869737011497164E-3</v>
      </c>
      <c r="Z121" s="36">
        <f>N121/K121</f>
        <v>0.49565882977831338</v>
      </c>
      <c r="AA121" s="48">
        <f>SUMPRODUCT($Q8:$Q119,AA8:AA119)/$Q121</f>
        <v>5.5002052777009529E-2</v>
      </c>
      <c r="AB121" s="48">
        <f t="shared" ref="AB121:AC121" si="23">SUMPRODUCT($Q8:$Q119,AB8:AB119)/$Q121</f>
        <v>1.173464849922843E-3</v>
      </c>
      <c r="AC121" s="48">
        <f t="shared" si="23"/>
        <v>0.9438244823730676</v>
      </c>
      <c r="AD121" s="37">
        <f>Q121/K121</f>
        <v>0.50434117022168601</v>
      </c>
    </row>
    <row r="122" spans="1:31" x14ac:dyDescent="0.3">
      <c r="B122" s="38"/>
      <c r="D122" s="39"/>
      <c r="G122" s="30"/>
      <c r="H122" s="30"/>
      <c r="L122" s="12"/>
      <c r="M122" s="12"/>
      <c r="N122" s="12"/>
      <c r="O122" s="12"/>
      <c r="P122" s="54"/>
      <c r="Q122" s="12"/>
      <c r="W122" s="10"/>
    </row>
    <row r="123" spans="1:31" x14ac:dyDescent="0.3">
      <c r="D123" s="64" t="s">
        <v>109</v>
      </c>
      <c r="E123" s="30"/>
      <c r="F123" s="61"/>
      <c r="G123" s="61"/>
      <c r="H123" s="30"/>
      <c r="I123" s="30"/>
      <c r="J123" s="30"/>
      <c r="K123" s="62"/>
      <c r="L123" s="62"/>
    </row>
    <row r="124" spans="1:31" ht="46.5" customHeight="1" x14ac:dyDescent="0.3">
      <c r="D124" s="212" t="s">
        <v>132</v>
      </c>
      <c r="E124" s="212"/>
      <c r="F124" s="212"/>
      <c r="G124" s="212"/>
      <c r="H124" s="212"/>
      <c r="I124" s="212"/>
      <c r="J124" s="212"/>
      <c r="K124" s="212"/>
      <c r="L124" s="212"/>
    </row>
    <row r="125" spans="1:31" ht="32.700000000000003" customHeight="1" x14ac:dyDescent="0.3">
      <c r="D125" s="212" t="s">
        <v>113</v>
      </c>
      <c r="E125" s="212"/>
      <c r="F125" s="212"/>
      <c r="G125" s="212"/>
      <c r="H125" s="212"/>
      <c r="I125" s="212"/>
      <c r="J125" s="212"/>
      <c r="K125" s="212"/>
      <c r="L125" s="212"/>
    </row>
    <row r="126" spans="1:31" ht="19.95" customHeight="1" x14ac:dyDescent="0.3">
      <c r="D126" s="212" t="s">
        <v>114</v>
      </c>
      <c r="E126" s="212"/>
      <c r="F126" s="212"/>
      <c r="G126" s="212"/>
      <c r="H126" s="212"/>
      <c r="I126" s="212"/>
      <c r="J126" s="212"/>
      <c r="K126" s="212"/>
      <c r="L126" s="212"/>
    </row>
    <row r="127" spans="1:31" x14ac:dyDescent="0.3">
      <c r="D127" s="212" t="s">
        <v>131</v>
      </c>
      <c r="E127" s="212"/>
      <c r="F127" s="212"/>
      <c r="G127" s="212"/>
      <c r="H127" s="212"/>
      <c r="I127" s="212"/>
      <c r="J127" s="212"/>
      <c r="K127" s="212"/>
      <c r="L127" s="212"/>
    </row>
    <row r="128" spans="1:31" ht="34.5" customHeight="1" x14ac:dyDescent="0.3">
      <c r="D128" s="212" t="s">
        <v>115</v>
      </c>
      <c r="E128" s="212"/>
      <c r="F128" s="212"/>
      <c r="G128" s="212"/>
      <c r="H128" s="212"/>
      <c r="I128" s="212"/>
      <c r="J128" s="212"/>
      <c r="K128" s="212"/>
      <c r="L128" s="212"/>
    </row>
    <row r="129" spans="4:12" ht="42" customHeight="1" x14ac:dyDescent="0.3">
      <c r="D129" s="212" t="s">
        <v>116</v>
      </c>
      <c r="E129" s="212"/>
      <c r="F129" s="212"/>
      <c r="G129" s="212"/>
      <c r="H129" s="212"/>
      <c r="I129" s="212"/>
      <c r="J129" s="212"/>
      <c r="K129" s="212"/>
      <c r="L129" s="212"/>
    </row>
    <row r="130" spans="4:12" x14ac:dyDescent="0.3">
      <c r="D130" s="42"/>
      <c r="E130" s="42"/>
      <c r="F130" s="42"/>
      <c r="G130" s="42"/>
      <c r="H130" s="42"/>
      <c r="I130" s="42"/>
      <c r="J130" s="42"/>
      <c r="K130" s="42"/>
      <c r="L130" s="42"/>
    </row>
    <row r="131" spans="4:12" x14ac:dyDescent="0.3">
      <c r="G131" s="30" t="s">
        <v>110</v>
      </c>
      <c r="H131" s="30"/>
      <c r="K131" s="12"/>
      <c r="L131" s="12"/>
    </row>
    <row r="132" spans="4:12" x14ac:dyDescent="0.3">
      <c r="D132" s="63" t="s">
        <v>143</v>
      </c>
      <c r="K132" s="12"/>
      <c r="L132" s="12"/>
    </row>
    <row r="133" spans="4:12" ht="33" customHeight="1" x14ac:dyDescent="0.3">
      <c r="D133" s="201" t="s">
        <v>144</v>
      </c>
      <c r="E133" s="201"/>
      <c r="F133" s="201"/>
      <c r="G133" s="201"/>
      <c r="H133" s="201"/>
      <c r="I133" s="201"/>
      <c r="J133" s="201"/>
      <c r="K133" s="201"/>
      <c r="L133" s="201"/>
    </row>
    <row r="134" spans="4:12" x14ac:dyDescent="0.3">
      <c r="D134" s="202" t="s">
        <v>117</v>
      </c>
      <c r="E134" s="202"/>
      <c r="F134" s="202"/>
      <c r="G134" s="202"/>
      <c r="H134" s="202"/>
      <c r="I134" s="202"/>
      <c r="J134" s="202"/>
      <c r="K134" s="202"/>
      <c r="L134" s="202"/>
    </row>
  </sheetData>
  <sheetProtection algorithmName="SHA-512" hashValue="O/RcKqMmqfMlFPWzO+TXec1FqKkTKwPjUQ0FNj0IPGrCaXH6GIhfCwCce6wXvSR9VIRT5SVlNCOsIGMWJaEHaQ==" saltValue="+Dnq/3JVJCRO7vb4uchoBA==" spinCount="100000" sheet="1" objects="1" scenarios="1"/>
  <mergeCells count="26">
    <mergeCell ref="N5:O6"/>
    <mergeCell ref="A1:D1"/>
    <mergeCell ref="B5:B6"/>
    <mergeCell ref="C5:C6"/>
    <mergeCell ref="D5:D6"/>
    <mergeCell ref="E5:E6"/>
    <mergeCell ref="F5:F6"/>
    <mergeCell ref="A2:D2"/>
    <mergeCell ref="D124:L124"/>
    <mergeCell ref="G5:G6"/>
    <mergeCell ref="H5:H6"/>
    <mergeCell ref="I5:I6"/>
    <mergeCell ref="J5:J6"/>
    <mergeCell ref="K5:L6"/>
    <mergeCell ref="P5:P6"/>
    <mergeCell ref="Q5:R6"/>
    <mergeCell ref="S5:S6"/>
    <mergeCell ref="T5:Z5"/>
    <mergeCell ref="AA5:AD5"/>
    <mergeCell ref="D134:L134"/>
    <mergeCell ref="D125:L125"/>
    <mergeCell ref="D126:L126"/>
    <mergeCell ref="D127:L127"/>
    <mergeCell ref="D128:L128"/>
    <mergeCell ref="D129:L129"/>
    <mergeCell ref="D133:L133"/>
  </mergeCells>
  <pageMargins left="0.25" right="0.25" top="0.75" bottom="0.75" header="0.3" footer="0.3"/>
  <pageSetup paperSize="17" scale="6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6B66-2790-444D-9DE1-415FADC74CC5}">
  <dimension ref="A1:AE168"/>
  <sheetViews>
    <sheetView topLeftCell="A46" zoomScale="90" zoomScaleNormal="90" workbookViewId="0">
      <selection activeCell="D57" sqref="D57:AD57"/>
    </sheetView>
  </sheetViews>
  <sheetFormatPr defaultColWidth="9.33203125" defaultRowHeight="16.2" x14ac:dyDescent="0.3"/>
  <cols>
    <col min="1" max="1" width="1.33203125" style="12" customWidth="1"/>
    <col min="2" max="2" width="8.33203125" style="40" customWidth="1"/>
    <col min="3" max="3" width="9.6640625" style="13" customWidth="1"/>
    <col min="4" max="4" width="53.33203125" style="12" customWidth="1"/>
    <col min="5" max="5" width="12.33203125" style="12" customWidth="1"/>
    <col min="6" max="6" width="11.44140625" style="12" customWidth="1"/>
    <col min="7" max="7" width="12" style="12" customWidth="1"/>
    <col min="8" max="8" width="14.6640625" style="12" customWidth="1"/>
    <col min="9" max="9" width="12.6640625" style="12" customWidth="1"/>
    <col min="10" max="10" width="3" style="12" customWidth="1"/>
    <col min="11" max="11" width="12.6640625" style="14" customWidth="1"/>
    <col min="12" max="12" width="7.44140625" style="14" customWidth="1"/>
    <col min="13" max="13" width="3" style="15" customWidth="1"/>
    <col min="14" max="14" width="12.6640625" style="14" customWidth="1"/>
    <col min="15" max="15" width="7.6640625" style="14" customWidth="1"/>
    <col min="16" max="16" width="3" style="16" customWidth="1"/>
    <col min="17" max="17" width="12.6640625" style="14" customWidth="1"/>
    <col min="18" max="18" width="7.44140625" style="14" customWidth="1"/>
    <col min="19" max="19" width="3" style="50" customWidth="1"/>
    <col min="20" max="20" width="11" style="12" customWidth="1"/>
    <col min="21" max="21" width="10.6640625" style="17" customWidth="1"/>
    <col min="22" max="22" width="11.33203125" style="12" customWidth="1"/>
    <col min="23" max="23" width="11.33203125" style="17" customWidth="1"/>
    <col min="24" max="24" width="10.6640625" style="12" customWidth="1"/>
    <col min="25" max="25" width="11.33203125" style="17" customWidth="1"/>
    <col min="26" max="26" width="10.6640625" style="12" customWidth="1"/>
    <col min="27" max="27" width="14.44140625" style="12" customWidth="1"/>
    <col min="28" max="28" width="11.44140625" style="12" customWidth="1"/>
    <col min="29" max="29" width="11.33203125" style="12" customWidth="1"/>
    <col min="30" max="30" width="11.33203125" style="18" customWidth="1"/>
    <col min="31" max="16384" width="9.33203125" style="12"/>
  </cols>
  <sheetData>
    <row r="1" spans="1:30" s="1" customFormat="1" ht="60.75" customHeight="1" thickBot="1" x14ac:dyDescent="0.35">
      <c r="A1" s="226"/>
      <c r="B1" s="227"/>
      <c r="C1" s="227"/>
      <c r="D1" s="228"/>
      <c r="E1" s="3"/>
      <c r="F1" s="3"/>
      <c r="G1" s="4"/>
      <c r="H1" s="4"/>
      <c r="I1" s="5"/>
      <c r="K1" s="4"/>
      <c r="L1" s="6"/>
      <c r="M1" s="7"/>
      <c r="N1" s="5"/>
      <c r="O1" s="8"/>
      <c r="P1" s="9"/>
      <c r="Q1" s="6"/>
      <c r="R1" s="6"/>
      <c r="S1" s="51"/>
      <c r="U1" s="10"/>
      <c r="V1" s="57"/>
      <c r="W1" s="10"/>
      <c r="Y1" s="10"/>
      <c r="AD1" s="11"/>
    </row>
    <row r="2" spans="1:30" s="1" customFormat="1" ht="60.75" customHeight="1" x14ac:dyDescent="0.3">
      <c r="A2" s="234" t="s">
        <v>166</v>
      </c>
      <c r="B2" s="234"/>
      <c r="C2" s="234"/>
      <c r="D2" s="234"/>
      <c r="E2" s="3"/>
      <c r="F2" s="3"/>
      <c r="G2" s="4"/>
      <c r="H2" s="4"/>
      <c r="I2" s="5"/>
      <c r="K2" s="4"/>
      <c r="L2" s="6"/>
      <c r="M2" s="7"/>
      <c r="N2" s="5"/>
      <c r="O2" s="8"/>
      <c r="P2" s="9"/>
      <c r="Q2" s="6"/>
      <c r="R2" s="6"/>
      <c r="S2" s="51"/>
      <c r="U2" s="10"/>
      <c r="V2" s="57"/>
      <c r="W2" s="10"/>
      <c r="Y2" s="10"/>
      <c r="AD2" s="11"/>
    </row>
    <row r="3" spans="1:30" s="1" customFormat="1" ht="18" x14ac:dyDescent="0.35">
      <c r="A3" s="130"/>
      <c r="B3" s="131" t="s">
        <v>161</v>
      </c>
      <c r="C3" s="132"/>
      <c r="D3" s="130"/>
      <c r="E3" s="133"/>
      <c r="F3" s="5"/>
      <c r="G3" s="5"/>
      <c r="H3" s="5"/>
      <c r="I3" s="5"/>
      <c r="K3" s="6"/>
      <c r="L3" s="6"/>
      <c r="M3" s="7"/>
      <c r="N3" s="6"/>
      <c r="O3" s="6"/>
      <c r="P3" s="9"/>
      <c r="Q3" s="6"/>
      <c r="R3" s="6"/>
      <c r="S3" s="51"/>
      <c r="U3" s="10"/>
      <c r="W3" s="10"/>
      <c r="X3" s="56"/>
      <c r="Y3" s="10"/>
      <c r="AA3" s="55"/>
      <c r="AB3" s="55"/>
      <c r="AD3" s="11"/>
    </row>
    <row r="4" spans="1:30" ht="7.2" customHeight="1" thickBot="1" x14ac:dyDescent="0.35">
      <c r="A4"/>
      <c r="B4"/>
      <c r="C4" s="134"/>
      <c r="D4"/>
      <c r="E4"/>
    </row>
    <row r="5" spans="1:30" s="19" customFormat="1" ht="21.6" customHeight="1" x14ac:dyDescent="0.3">
      <c r="A5" s="12"/>
      <c r="B5" s="262" t="s">
        <v>0</v>
      </c>
      <c r="C5" s="264" t="s">
        <v>1</v>
      </c>
      <c r="D5" s="256" t="s">
        <v>2</v>
      </c>
      <c r="E5" s="256" t="s">
        <v>118</v>
      </c>
      <c r="F5" s="256" t="s">
        <v>3</v>
      </c>
      <c r="G5" s="256" t="s">
        <v>4</v>
      </c>
      <c r="H5" s="256" t="s">
        <v>5</v>
      </c>
      <c r="I5" s="256" t="s">
        <v>6</v>
      </c>
      <c r="J5" s="216"/>
      <c r="K5" s="218" t="s">
        <v>7</v>
      </c>
      <c r="L5" s="218"/>
      <c r="M5" s="140"/>
      <c r="N5" s="220" t="s">
        <v>8</v>
      </c>
      <c r="O5" s="221"/>
      <c r="P5" s="224"/>
      <c r="Q5" s="203" t="s">
        <v>9</v>
      </c>
      <c r="R5" s="204"/>
      <c r="S5" s="207"/>
      <c r="T5" s="209" t="s">
        <v>140</v>
      </c>
      <c r="U5" s="210"/>
      <c r="V5" s="210"/>
      <c r="W5" s="210"/>
      <c r="X5" s="210"/>
      <c r="Y5" s="210"/>
      <c r="Z5" s="211"/>
      <c r="AA5" s="209" t="s">
        <v>141</v>
      </c>
      <c r="AB5" s="210"/>
      <c r="AC5" s="210"/>
      <c r="AD5" s="215"/>
    </row>
    <row r="6" spans="1:30" s="19" customFormat="1" ht="92.25" customHeight="1" x14ac:dyDescent="0.3">
      <c r="A6" s="12"/>
      <c r="B6" s="263"/>
      <c r="C6" s="265"/>
      <c r="D6" s="257"/>
      <c r="E6" s="257"/>
      <c r="F6" s="257"/>
      <c r="G6" s="257"/>
      <c r="H6" s="257"/>
      <c r="I6" s="257"/>
      <c r="J6" s="217"/>
      <c r="K6" s="219"/>
      <c r="L6" s="219"/>
      <c r="M6" s="65"/>
      <c r="N6" s="222"/>
      <c r="O6" s="223"/>
      <c r="P6" s="225"/>
      <c r="Q6" s="205"/>
      <c r="R6" s="206"/>
      <c r="S6" s="208"/>
      <c r="T6" s="20" t="s">
        <v>10</v>
      </c>
      <c r="U6" s="21" t="s">
        <v>11</v>
      </c>
      <c r="V6" s="20" t="s">
        <v>111</v>
      </c>
      <c r="W6" s="21" t="s">
        <v>12</v>
      </c>
      <c r="X6" s="20" t="s">
        <v>13</v>
      </c>
      <c r="Y6" s="21" t="s">
        <v>14</v>
      </c>
      <c r="Z6" s="22" t="s">
        <v>112</v>
      </c>
      <c r="AA6" s="20" t="s">
        <v>15</v>
      </c>
      <c r="AB6" s="20" t="s">
        <v>16</v>
      </c>
      <c r="AC6" s="20" t="s">
        <v>17</v>
      </c>
      <c r="AD6" s="23" t="s">
        <v>18</v>
      </c>
    </row>
    <row r="7" spans="1:30" s="19" customFormat="1" ht="20.7" customHeight="1" thickBot="1" x14ac:dyDescent="0.35">
      <c r="A7" s="12"/>
      <c r="B7" s="171"/>
      <c r="C7" s="172"/>
      <c r="D7" s="173"/>
      <c r="E7" s="162"/>
      <c r="F7" s="162"/>
      <c r="G7" s="163"/>
      <c r="H7" s="162"/>
      <c r="I7" s="162"/>
      <c r="J7" s="162"/>
      <c r="K7" s="164" t="s">
        <v>19</v>
      </c>
      <c r="L7" s="164" t="s">
        <v>20</v>
      </c>
      <c r="M7" s="165"/>
      <c r="N7" s="164" t="s">
        <v>19</v>
      </c>
      <c r="O7" s="164" t="s">
        <v>21</v>
      </c>
      <c r="P7" s="166"/>
      <c r="Q7" s="164" t="s">
        <v>19</v>
      </c>
      <c r="R7" s="164" t="s">
        <v>21</v>
      </c>
      <c r="S7" s="167"/>
      <c r="T7" s="168" t="s">
        <v>22</v>
      </c>
      <c r="U7" s="169" t="s">
        <v>22</v>
      </c>
      <c r="V7" s="168" t="s">
        <v>22</v>
      </c>
      <c r="W7" s="169" t="s">
        <v>22</v>
      </c>
      <c r="X7" s="168" t="s">
        <v>22</v>
      </c>
      <c r="Y7" s="169" t="s">
        <v>22</v>
      </c>
      <c r="Z7" s="151" t="s">
        <v>22</v>
      </c>
      <c r="AA7" s="168" t="s">
        <v>22</v>
      </c>
      <c r="AB7" s="168" t="s">
        <v>22</v>
      </c>
      <c r="AC7" s="168" t="s">
        <v>22</v>
      </c>
      <c r="AD7" s="170" t="s">
        <v>22</v>
      </c>
    </row>
    <row r="8" spans="1:30" s="68" customFormat="1" ht="17.25" customHeight="1" thickBot="1" x14ac:dyDescent="0.35">
      <c r="A8" s="66"/>
      <c r="B8" s="114"/>
      <c r="C8" s="115"/>
      <c r="D8" s="258" t="s">
        <v>162</v>
      </c>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60"/>
    </row>
    <row r="9" spans="1:30" s="19" customFormat="1" ht="20.100000000000001" customHeight="1" x14ac:dyDescent="0.3">
      <c r="A9" s="12"/>
      <c r="B9" s="142">
        <v>1</v>
      </c>
      <c r="C9" s="143">
        <v>1</v>
      </c>
      <c r="D9" s="144" t="s">
        <v>53</v>
      </c>
      <c r="E9" s="145">
        <v>170211</v>
      </c>
      <c r="F9" s="145">
        <v>41049</v>
      </c>
      <c r="G9" s="145">
        <v>0</v>
      </c>
      <c r="H9" s="145">
        <v>562302</v>
      </c>
      <c r="I9" s="145">
        <v>562302</v>
      </c>
      <c r="J9" s="153"/>
      <c r="K9" s="146">
        <v>209169.23</v>
      </c>
      <c r="L9" s="147">
        <f t="shared" ref="L9:L14" si="0">K9*1000/I9</f>
        <v>371.98734843553819</v>
      </c>
      <c r="M9" s="153"/>
      <c r="N9" s="146">
        <v>116189.31</v>
      </c>
      <c r="O9" s="147">
        <f t="shared" ref="O9:O14" si="1">N9*1000/I9</f>
        <v>206.63150762401699</v>
      </c>
      <c r="P9" s="153"/>
      <c r="Q9" s="146">
        <v>92979.92</v>
      </c>
      <c r="R9" s="147">
        <f t="shared" ref="R9:R14" si="2">Q9*1000/I9</f>
        <v>165.3558408115212</v>
      </c>
      <c r="S9" s="153">
        <v>1</v>
      </c>
      <c r="T9" s="148">
        <v>2.6665792231660556E-2</v>
      </c>
      <c r="U9" s="148">
        <v>1.696369485282252E-4</v>
      </c>
      <c r="V9" s="148">
        <v>7.6787356771462034E-2</v>
      </c>
      <c r="W9" s="148">
        <v>0.45664054636351659</v>
      </c>
      <c r="X9" s="148">
        <v>0.43367500848399909</v>
      </c>
      <c r="Y9" s="148">
        <v>6.0616592008335361E-3</v>
      </c>
      <c r="Z9" s="149">
        <f t="shared" ref="Z9:Z14" si="3">N9/K9</f>
        <v>0.5554799336403351</v>
      </c>
      <c r="AA9" s="148">
        <v>0</v>
      </c>
      <c r="AB9" s="148">
        <v>1.716069448113098E-3</v>
      </c>
      <c r="AC9" s="148">
        <v>0.99828393055188691</v>
      </c>
      <c r="AD9" s="150">
        <f t="shared" ref="AD9:AD14" si="4">Q9/K9</f>
        <v>0.44452006635966484</v>
      </c>
    </row>
    <row r="10" spans="1:30" s="19" customFormat="1" ht="20.100000000000001" customHeight="1" x14ac:dyDescent="0.3">
      <c r="A10" s="12"/>
      <c r="B10" s="44">
        <v>20</v>
      </c>
      <c r="C10" s="58">
        <v>1</v>
      </c>
      <c r="D10" s="43" t="s">
        <v>103</v>
      </c>
      <c r="E10" s="28">
        <v>461601</v>
      </c>
      <c r="F10" s="28">
        <v>663129</v>
      </c>
      <c r="G10" s="28">
        <v>0</v>
      </c>
      <c r="H10" s="28">
        <v>2754873</v>
      </c>
      <c r="I10" s="28">
        <v>2754873</v>
      </c>
      <c r="J10" s="152"/>
      <c r="K10" s="59">
        <v>780564.47999999998</v>
      </c>
      <c r="L10" s="141">
        <f t="shared" si="0"/>
        <v>283.33955140581799</v>
      </c>
      <c r="M10" s="152"/>
      <c r="N10" s="59">
        <v>403052.7</v>
      </c>
      <c r="O10" s="26">
        <f t="shared" si="1"/>
        <v>146.30536507490544</v>
      </c>
      <c r="P10" s="152"/>
      <c r="Q10" s="59">
        <v>377511.78</v>
      </c>
      <c r="R10" s="26">
        <f t="shared" si="2"/>
        <v>137.03418633091252</v>
      </c>
      <c r="S10" s="152"/>
      <c r="T10" s="49">
        <v>3.7660955999054217E-2</v>
      </c>
      <c r="U10" s="49">
        <v>0</v>
      </c>
      <c r="V10" s="49">
        <v>8.1647139443551675E-2</v>
      </c>
      <c r="W10" s="49">
        <v>0.36343674164693601</v>
      </c>
      <c r="X10" s="49">
        <v>0.5121150410355767</v>
      </c>
      <c r="Y10" s="49">
        <v>5.1401218748813732E-3</v>
      </c>
      <c r="Z10" s="24">
        <f t="shared" si="3"/>
        <v>0.51636054461509706</v>
      </c>
      <c r="AA10" s="49">
        <v>0</v>
      </c>
      <c r="AB10" s="49">
        <v>3.1326174775261315E-4</v>
      </c>
      <c r="AC10" s="49">
        <v>0.99968673825224741</v>
      </c>
      <c r="AD10" s="27">
        <f t="shared" si="4"/>
        <v>0.48363945538490305</v>
      </c>
    </row>
    <row r="11" spans="1:30" s="19" customFormat="1" ht="20.100000000000001" customHeight="1" x14ac:dyDescent="0.3">
      <c r="A11" s="12"/>
      <c r="B11" s="44">
        <v>50</v>
      </c>
      <c r="C11" s="58">
        <v>1</v>
      </c>
      <c r="D11" s="43" t="s">
        <v>62</v>
      </c>
      <c r="E11" s="28">
        <v>123779</v>
      </c>
      <c r="F11" s="28">
        <v>55916</v>
      </c>
      <c r="G11" s="28">
        <v>0</v>
      </c>
      <c r="H11" s="28">
        <v>396600</v>
      </c>
      <c r="I11" s="28">
        <v>396600</v>
      </c>
      <c r="J11" s="152"/>
      <c r="K11" s="59">
        <v>162036.29999999999</v>
      </c>
      <c r="L11" s="26">
        <f t="shared" si="0"/>
        <v>408.56354009077154</v>
      </c>
      <c r="M11" s="152"/>
      <c r="N11" s="59">
        <v>72202.45</v>
      </c>
      <c r="O11" s="26">
        <f t="shared" si="1"/>
        <v>182.05358043368634</v>
      </c>
      <c r="P11" s="152"/>
      <c r="Q11" s="59">
        <v>89833.85</v>
      </c>
      <c r="R11" s="26">
        <f t="shared" si="2"/>
        <v>226.50995965708523</v>
      </c>
      <c r="S11" s="152"/>
      <c r="T11" s="49">
        <v>3.026587047946434E-2</v>
      </c>
      <c r="U11" s="49">
        <v>1.661993464210702E-2</v>
      </c>
      <c r="V11" s="49">
        <v>0.12775605259932316</v>
      </c>
      <c r="W11" s="49">
        <v>0.45386105319140829</v>
      </c>
      <c r="X11" s="49">
        <v>0.36476601555764382</v>
      </c>
      <c r="Y11" s="49">
        <v>6.731073530053343E-3</v>
      </c>
      <c r="Z11" s="24">
        <f t="shared" si="3"/>
        <v>0.44559428967459763</v>
      </c>
      <c r="AA11" s="49">
        <v>0</v>
      </c>
      <c r="AB11" s="49">
        <v>6.0110971532445728E-4</v>
      </c>
      <c r="AC11" s="49">
        <v>0.99939889028467555</v>
      </c>
      <c r="AD11" s="27">
        <f t="shared" si="4"/>
        <v>0.55440571032540242</v>
      </c>
    </row>
    <row r="12" spans="1:30" s="19" customFormat="1" ht="20.100000000000001" customHeight="1" x14ac:dyDescent="0.3">
      <c r="A12" s="12"/>
      <c r="B12" s="44">
        <v>97</v>
      </c>
      <c r="C12" s="58">
        <v>1</v>
      </c>
      <c r="D12" s="43" t="s">
        <v>107</v>
      </c>
      <c r="E12" s="28">
        <v>321887</v>
      </c>
      <c r="F12" s="28">
        <v>52574</v>
      </c>
      <c r="G12" s="28">
        <v>1719</v>
      </c>
      <c r="H12" s="28">
        <v>1206543</v>
      </c>
      <c r="I12" s="28">
        <v>1207259</v>
      </c>
      <c r="J12" s="152"/>
      <c r="K12" s="59">
        <v>379400.79</v>
      </c>
      <c r="L12" s="26">
        <f t="shared" si="0"/>
        <v>314.26627591925177</v>
      </c>
      <c r="M12" s="152"/>
      <c r="N12" s="59">
        <v>258042.52</v>
      </c>
      <c r="O12" s="26">
        <f t="shared" si="1"/>
        <v>213.74246951151326</v>
      </c>
      <c r="P12" s="152"/>
      <c r="Q12" s="59">
        <v>121358.27</v>
      </c>
      <c r="R12" s="26">
        <f t="shared" si="2"/>
        <v>100.52380640773852</v>
      </c>
      <c r="S12" s="152">
        <v>4</v>
      </c>
      <c r="T12" s="49">
        <v>2.5763389692520445E-2</v>
      </c>
      <c r="U12" s="49">
        <v>0</v>
      </c>
      <c r="V12" s="49">
        <v>6.0863186423694829E-2</v>
      </c>
      <c r="W12" s="49">
        <v>0.43485561991876381</v>
      </c>
      <c r="X12" s="49">
        <v>0.47342476736004596</v>
      </c>
      <c r="Y12" s="49">
        <v>5.0930366049750254E-3</v>
      </c>
      <c r="Z12" s="24">
        <f t="shared" si="3"/>
        <v>0.6801317414231004</v>
      </c>
      <c r="AA12" s="49">
        <v>0.49306882835426052</v>
      </c>
      <c r="AB12" s="49">
        <v>3.3495863116703953E-4</v>
      </c>
      <c r="AC12" s="49">
        <v>0.50659621301457247</v>
      </c>
      <c r="AD12" s="27">
        <f t="shared" si="4"/>
        <v>0.31986825857689966</v>
      </c>
    </row>
    <row r="13" spans="1:30" s="19" customFormat="1" ht="20.100000000000001" customHeight="1" x14ac:dyDescent="0.3">
      <c r="A13" s="12"/>
      <c r="B13" s="44">
        <v>172</v>
      </c>
      <c r="C13" s="58">
        <v>1</v>
      </c>
      <c r="D13" s="43" t="s">
        <v>54</v>
      </c>
      <c r="E13" s="28">
        <v>173557</v>
      </c>
      <c r="F13" s="28">
        <v>50572</v>
      </c>
      <c r="G13" s="28">
        <v>0</v>
      </c>
      <c r="H13" s="28">
        <v>548777</v>
      </c>
      <c r="I13" s="28">
        <v>548777</v>
      </c>
      <c r="J13" s="152"/>
      <c r="K13" s="59">
        <v>227723.45</v>
      </c>
      <c r="L13" s="26">
        <f t="shared" si="0"/>
        <v>414.9653684465639</v>
      </c>
      <c r="M13" s="152"/>
      <c r="N13" s="59">
        <v>100673.48</v>
      </c>
      <c r="O13" s="26">
        <f t="shared" si="1"/>
        <v>183.45061837504122</v>
      </c>
      <c r="P13" s="152"/>
      <c r="Q13" s="59">
        <v>127049.97</v>
      </c>
      <c r="R13" s="26">
        <f t="shared" si="2"/>
        <v>231.51475007152268</v>
      </c>
      <c r="S13" s="152">
        <v>1</v>
      </c>
      <c r="T13" s="49">
        <v>3.0035318139394807E-2</v>
      </c>
      <c r="U13" s="49">
        <v>1.0708877849459461E-3</v>
      </c>
      <c r="V13" s="49">
        <v>8.9162707000890407E-2</v>
      </c>
      <c r="W13" s="49">
        <v>0.43570521253462186</v>
      </c>
      <c r="X13" s="49">
        <v>0.43617892219480248</v>
      </c>
      <c r="Y13" s="49">
        <v>7.8469523453445732E-3</v>
      </c>
      <c r="Z13" s="24">
        <f t="shared" si="3"/>
        <v>0.44208657474669383</v>
      </c>
      <c r="AA13" s="49">
        <v>0</v>
      </c>
      <c r="AB13" s="49">
        <v>2.4541524881902766E-3</v>
      </c>
      <c r="AC13" s="49">
        <v>0.99754584751180975</v>
      </c>
      <c r="AD13" s="27">
        <f t="shared" si="4"/>
        <v>0.55791342525330612</v>
      </c>
    </row>
    <row r="14" spans="1:30" s="19" customFormat="1" ht="20.100000000000001" customHeight="1" x14ac:dyDescent="0.3">
      <c r="A14" s="12"/>
      <c r="B14" s="44">
        <v>270</v>
      </c>
      <c r="C14" s="58">
        <v>1</v>
      </c>
      <c r="D14" s="43" t="s">
        <v>79</v>
      </c>
      <c r="E14" s="28">
        <v>338568</v>
      </c>
      <c r="F14" s="28">
        <v>100758</v>
      </c>
      <c r="G14" s="28">
        <v>0</v>
      </c>
      <c r="H14" s="28">
        <v>1421000</v>
      </c>
      <c r="I14" s="28">
        <v>1421000</v>
      </c>
      <c r="J14" s="152"/>
      <c r="K14" s="59">
        <v>511995.41</v>
      </c>
      <c r="L14" s="26">
        <f t="shared" si="0"/>
        <v>360.30641097818437</v>
      </c>
      <c r="M14" s="152"/>
      <c r="N14" s="59">
        <v>248696.71</v>
      </c>
      <c r="O14" s="26">
        <f t="shared" si="1"/>
        <v>175.01527797325826</v>
      </c>
      <c r="P14" s="152"/>
      <c r="Q14" s="59">
        <v>263298.7</v>
      </c>
      <c r="R14" s="26">
        <f t="shared" si="2"/>
        <v>185.29113300492611</v>
      </c>
      <c r="S14" s="152"/>
      <c r="T14" s="49">
        <v>3.1482965737664965E-2</v>
      </c>
      <c r="U14" s="49">
        <v>4.2335903840464966E-3</v>
      </c>
      <c r="V14" s="49">
        <v>6.7448540030947732E-2</v>
      </c>
      <c r="W14" s="49">
        <v>0.46148881503096684</v>
      </c>
      <c r="X14" s="49">
        <v>0.43004485262390485</v>
      </c>
      <c r="Y14" s="49">
        <v>5.3012361924691326E-3</v>
      </c>
      <c r="Z14" s="24">
        <f t="shared" si="3"/>
        <v>0.48574011630299579</v>
      </c>
      <c r="AA14" s="49">
        <v>0</v>
      </c>
      <c r="AB14" s="49">
        <v>1.4123123281656917E-3</v>
      </c>
      <c r="AC14" s="49">
        <v>0.99858768767183437</v>
      </c>
      <c r="AD14" s="27">
        <f t="shared" si="4"/>
        <v>0.51425988369700426</v>
      </c>
    </row>
    <row r="15" spans="1:30" s="68" customFormat="1" x14ac:dyDescent="0.3">
      <c r="A15" s="66"/>
      <c r="B15" s="70"/>
      <c r="C15" s="71"/>
      <c r="D15" s="85" t="s">
        <v>122</v>
      </c>
      <c r="E15" s="86">
        <f>SUM(E9:E14)</f>
        <v>1589603</v>
      </c>
      <c r="F15" s="86">
        <f t="shared" ref="F15:K15" si="5">SUM(F9:F14)</f>
        <v>963998</v>
      </c>
      <c r="G15" s="86">
        <f t="shared" si="5"/>
        <v>1719</v>
      </c>
      <c r="H15" s="86">
        <f t="shared" si="5"/>
        <v>6890095</v>
      </c>
      <c r="I15" s="86">
        <f t="shared" si="5"/>
        <v>6890811</v>
      </c>
      <c r="J15" s="86"/>
      <c r="K15" s="86">
        <f t="shared" si="5"/>
        <v>2270889.66</v>
      </c>
      <c r="L15" s="87">
        <f t="shared" ref="L15" si="6">K15*1000/I15</f>
        <v>329.55332253344346</v>
      </c>
      <c r="M15" s="82"/>
      <c r="N15" s="88">
        <f>SUM(N9:N14)</f>
        <v>1198857.17</v>
      </c>
      <c r="O15" s="89">
        <f t="shared" ref="O15" si="7">N15*1000/I15</f>
        <v>173.97911073166858</v>
      </c>
      <c r="P15" s="90"/>
      <c r="Q15" s="88">
        <f>SUM(Q9:Q14)</f>
        <v>1072032.49</v>
      </c>
      <c r="R15" s="87">
        <f t="shared" ref="R15" si="8">Q15*1000/I15</f>
        <v>155.57421180177485</v>
      </c>
      <c r="S15" s="91"/>
      <c r="T15" s="92"/>
      <c r="U15" s="76"/>
      <c r="V15" s="76"/>
      <c r="W15" s="238" t="s">
        <v>130</v>
      </c>
      <c r="X15" s="239"/>
      <c r="Y15" s="240"/>
      <c r="Z15" s="69">
        <f t="shared" ref="Z15" si="9">N15/K15</f>
        <v>0.52792400754513091</v>
      </c>
      <c r="AA15" s="76"/>
      <c r="AB15" s="76"/>
      <c r="AC15" s="76"/>
      <c r="AD15" s="77">
        <f t="shared" ref="AD15" si="10">Q15/K15</f>
        <v>0.47207599245486898</v>
      </c>
    </row>
    <row r="16" spans="1:30" s="68" customFormat="1" x14ac:dyDescent="0.3">
      <c r="A16" s="66"/>
      <c r="B16" s="70"/>
      <c r="C16" s="71"/>
      <c r="D16" s="72"/>
      <c r="E16" s="73"/>
      <c r="F16" s="73"/>
      <c r="G16" s="73"/>
      <c r="H16" s="73"/>
      <c r="I16" s="73"/>
      <c r="J16" s="82"/>
      <c r="K16" s="93"/>
      <c r="L16" s="94"/>
      <c r="M16" s="82"/>
      <c r="N16" s="93"/>
      <c r="O16" s="74"/>
      <c r="P16" s="78"/>
      <c r="Q16" s="93"/>
      <c r="R16" s="94"/>
      <c r="S16" s="75"/>
      <c r="T16" s="76"/>
      <c r="U16" s="76"/>
      <c r="V16" s="76"/>
      <c r="W16" s="76"/>
      <c r="X16" s="76"/>
      <c r="Y16" s="76"/>
      <c r="Z16" s="69"/>
      <c r="AA16" s="76"/>
      <c r="AB16" s="76"/>
      <c r="AC16" s="76"/>
      <c r="AD16" s="77"/>
    </row>
    <row r="17" spans="1:30" s="68" customFormat="1" ht="16.8" thickBot="1" x14ac:dyDescent="0.35">
      <c r="A17" s="66"/>
      <c r="B17" s="70"/>
      <c r="C17" s="71"/>
      <c r="D17" s="95"/>
      <c r="E17" s="96"/>
      <c r="F17" s="96"/>
      <c r="G17" s="96"/>
      <c r="H17" s="96"/>
      <c r="I17" s="96"/>
      <c r="J17" s="97"/>
      <c r="K17" s="98"/>
      <c r="L17" s="99"/>
      <c r="M17" s="97"/>
      <c r="N17" s="98"/>
      <c r="O17" s="100"/>
      <c r="P17" s="101"/>
      <c r="Q17" s="98"/>
      <c r="R17" s="99"/>
      <c r="S17" s="102"/>
      <c r="T17" s="103"/>
      <c r="U17" s="103"/>
      <c r="V17" s="103"/>
      <c r="W17" s="103"/>
      <c r="X17" s="103"/>
      <c r="Y17" s="103"/>
      <c r="Z17" s="104"/>
      <c r="AA17" s="103"/>
      <c r="AB17" s="103"/>
      <c r="AC17" s="103"/>
      <c r="AD17" s="105"/>
    </row>
    <row r="18" spans="1:30" s="68" customFormat="1" ht="17.25" customHeight="1" thickBot="1" x14ac:dyDescent="0.35">
      <c r="A18" s="66"/>
      <c r="B18" s="70"/>
      <c r="C18" s="106"/>
      <c r="D18" s="244" t="s">
        <v>123</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9"/>
    </row>
    <row r="19" spans="1:30" s="19" customFormat="1" ht="20.100000000000001" customHeight="1" x14ac:dyDescent="0.3">
      <c r="A19" s="12"/>
      <c r="B19" s="44">
        <v>6</v>
      </c>
      <c r="C19" s="58">
        <v>2</v>
      </c>
      <c r="D19" s="43" t="s">
        <v>43</v>
      </c>
      <c r="E19" s="28">
        <v>202818</v>
      </c>
      <c r="F19" s="28">
        <v>24702</v>
      </c>
      <c r="G19" s="28">
        <v>0</v>
      </c>
      <c r="H19" s="28">
        <v>668745</v>
      </c>
      <c r="I19" s="28">
        <v>668745</v>
      </c>
      <c r="J19" s="152"/>
      <c r="K19" s="59">
        <v>251431.31</v>
      </c>
      <c r="L19" s="26">
        <f t="shared" ref="L19:L24" si="11">K19*1000/I19</f>
        <v>375.97486336346441</v>
      </c>
      <c r="M19" s="152"/>
      <c r="N19" s="59">
        <v>162557.16</v>
      </c>
      <c r="O19" s="26">
        <f t="shared" ref="O19:O24" si="12">N19*1000/I19</f>
        <v>243.07794450799634</v>
      </c>
      <c r="P19" s="152"/>
      <c r="Q19" s="59">
        <v>88874.15</v>
      </c>
      <c r="R19" s="26">
        <f t="shared" ref="R19:R24" si="13">Q19*1000/I19</f>
        <v>132.89691885546807</v>
      </c>
      <c r="S19" s="152"/>
      <c r="T19" s="49">
        <v>2.2667595816757626E-2</v>
      </c>
      <c r="U19" s="49">
        <v>3.691009365567164E-2</v>
      </c>
      <c r="V19" s="49">
        <v>8.1092952165256818E-2</v>
      </c>
      <c r="W19" s="49">
        <v>0.52848850213672527</v>
      </c>
      <c r="X19" s="49">
        <v>0.32285597263141164</v>
      </c>
      <c r="Y19" s="49">
        <v>7.9848835941769645E-3</v>
      </c>
      <c r="Z19" s="24">
        <f t="shared" ref="Z19:Z24" si="14">N19/K19</f>
        <v>0.64652711708816224</v>
      </c>
      <c r="AA19" s="49">
        <v>0.62928118018568957</v>
      </c>
      <c r="AB19" s="49">
        <v>0</v>
      </c>
      <c r="AC19" s="49">
        <v>0.37071881981431049</v>
      </c>
      <c r="AD19" s="27">
        <f t="shared" ref="AD19:AD24" si="15">Q19/K19</f>
        <v>0.35347288291183782</v>
      </c>
    </row>
    <row r="20" spans="1:30" s="19" customFormat="1" ht="20.100000000000001" customHeight="1" x14ac:dyDescent="0.3">
      <c r="A20" s="12"/>
      <c r="B20" s="44">
        <v>18</v>
      </c>
      <c r="C20" s="58">
        <v>2</v>
      </c>
      <c r="D20" s="43" t="s">
        <v>46</v>
      </c>
      <c r="E20" s="28">
        <v>139488</v>
      </c>
      <c r="F20" s="28">
        <v>28699</v>
      </c>
      <c r="G20" s="28">
        <v>0</v>
      </c>
      <c r="H20" s="28">
        <v>398718</v>
      </c>
      <c r="I20" s="28">
        <v>398718</v>
      </c>
      <c r="J20" s="152"/>
      <c r="K20" s="59">
        <v>161051.23000000001</v>
      </c>
      <c r="L20" s="26">
        <f t="shared" si="11"/>
        <v>403.92264708390394</v>
      </c>
      <c r="M20" s="152"/>
      <c r="N20" s="59">
        <v>54737.31</v>
      </c>
      <c r="O20" s="26">
        <f t="shared" si="12"/>
        <v>137.28326787353467</v>
      </c>
      <c r="P20" s="152"/>
      <c r="Q20" s="59">
        <v>106313.92</v>
      </c>
      <c r="R20" s="26">
        <f t="shared" si="13"/>
        <v>266.63937921036921</v>
      </c>
      <c r="S20" s="152"/>
      <c r="T20" s="49">
        <v>4.0136060760019084E-2</v>
      </c>
      <c r="U20" s="49">
        <v>0</v>
      </c>
      <c r="V20" s="49">
        <v>9.6002160135381154E-2</v>
      </c>
      <c r="W20" s="49">
        <v>0.50248212782104207</v>
      </c>
      <c r="X20" s="49">
        <v>0.34892105585751293</v>
      </c>
      <c r="Y20" s="49">
        <v>1.2458595426044869E-2</v>
      </c>
      <c r="Z20" s="24">
        <f t="shared" si="14"/>
        <v>0.33987514407682573</v>
      </c>
      <c r="AA20" s="49">
        <v>0</v>
      </c>
      <c r="AB20" s="49">
        <v>1.6037410717241921E-4</v>
      </c>
      <c r="AC20" s="49">
        <v>0.9998396258928276</v>
      </c>
      <c r="AD20" s="27">
        <f t="shared" si="15"/>
        <v>0.66012485592317416</v>
      </c>
    </row>
    <row r="21" spans="1:30" s="19" customFormat="1" ht="20.100000000000001" customHeight="1" x14ac:dyDescent="0.3">
      <c r="A21" s="12"/>
      <c r="B21" s="44">
        <v>53</v>
      </c>
      <c r="C21" s="58">
        <v>2</v>
      </c>
      <c r="D21" s="43" t="s">
        <v>104</v>
      </c>
      <c r="E21" s="28">
        <v>148153</v>
      </c>
      <c r="F21" s="28">
        <v>65077</v>
      </c>
      <c r="G21" s="28">
        <v>0</v>
      </c>
      <c r="H21" s="28">
        <v>594100</v>
      </c>
      <c r="I21" s="28">
        <v>594100</v>
      </c>
      <c r="J21" s="152"/>
      <c r="K21" s="59">
        <v>195253.8</v>
      </c>
      <c r="L21" s="26">
        <f t="shared" si="11"/>
        <v>328.65477192391853</v>
      </c>
      <c r="M21" s="152"/>
      <c r="N21" s="59">
        <v>109678.89</v>
      </c>
      <c r="O21" s="26">
        <f t="shared" si="12"/>
        <v>184.61351624305672</v>
      </c>
      <c r="P21" s="152"/>
      <c r="Q21" s="59">
        <v>85574.91</v>
      </c>
      <c r="R21" s="26">
        <f t="shared" si="13"/>
        <v>144.04125568086181</v>
      </c>
      <c r="S21" s="152">
        <v>1</v>
      </c>
      <c r="T21" s="49">
        <v>2.9846126269148055E-2</v>
      </c>
      <c r="U21" s="49">
        <v>0</v>
      </c>
      <c r="V21" s="49">
        <v>0.1141392842323623</v>
      </c>
      <c r="W21" s="49">
        <v>0.37938266880709676</v>
      </c>
      <c r="X21" s="49">
        <v>0.47065438025494238</v>
      </c>
      <c r="Y21" s="49">
        <v>5.9775404364504417E-3</v>
      </c>
      <c r="Z21" s="24">
        <f t="shared" si="14"/>
        <v>0.56172473980019855</v>
      </c>
      <c r="AA21" s="49">
        <v>0</v>
      </c>
      <c r="AB21" s="49">
        <v>1.1477663254334711E-3</v>
      </c>
      <c r="AC21" s="49">
        <v>0.99885223367456655</v>
      </c>
      <c r="AD21" s="27">
        <f t="shared" si="15"/>
        <v>0.43827526019980151</v>
      </c>
    </row>
    <row r="22" spans="1:30" s="19" customFormat="1" ht="20.100000000000001" customHeight="1" x14ac:dyDescent="0.3">
      <c r="A22" s="12"/>
      <c r="B22" s="44">
        <v>335</v>
      </c>
      <c r="C22" s="58">
        <v>2</v>
      </c>
      <c r="D22" s="43" t="s">
        <v>88</v>
      </c>
      <c r="E22" s="28">
        <v>139214</v>
      </c>
      <c r="F22" s="28">
        <v>6124</v>
      </c>
      <c r="G22" s="28">
        <v>9049</v>
      </c>
      <c r="H22" s="28">
        <v>319743</v>
      </c>
      <c r="I22" s="28">
        <v>323512</v>
      </c>
      <c r="J22" s="152"/>
      <c r="K22" s="59">
        <v>154076.76837558014</v>
      </c>
      <c r="L22" s="26">
        <f t="shared" si="11"/>
        <v>476.26291567416393</v>
      </c>
      <c r="M22" s="152"/>
      <c r="N22" s="59">
        <v>91873.202700464113</v>
      </c>
      <c r="O22" s="26">
        <f t="shared" si="12"/>
        <v>283.98700110185746</v>
      </c>
      <c r="P22" s="152">
        <v>6</v>
      </c>
      <c r="Q22" s="59">
        <v>62203.565675116028</v>
      </c>
      <c r="R22" s="26">
        <f t="shared" si="13"/>
        <v>192.2759145723065</v>
      </c>
      <c r="S22" s="152"/>
      <c r="T22" s="49">
        <v>1.9176211868263304E-2</v>
      </c>
      <c r="U22" s="49">
        <v>9.2235817963459232E-4</v>
      </c>
      <c r="V22" s="49">
        <v>5.4115017805674959E-2</v>
      </c>
      <c r="W22" s="49">
        <v>0.61347662913442114</v>
      </c>
      <c r="X22" s="49">
        <v>0.3054083146690853</v>
      </c>
      <c r="Y22" s="49">
        <v>6.9014683429208124E-3</v>
      </c>
      <c r="Z22" s="24">
        <f t="shared" si="14"/>
        <v>0.59628199415834349</v>
      </c>
      <c r="AA22" s="49">
        <v>0.25270432376979135</v>
      </c>
      <c r="AB22" s="49">
        <v>1.1566861034267518E-3</v>
      </c>
      <c r="AC22" s="49">
        <v>0.74613899012678198</v>
      </c>
      <c r="AD22" s="27">
        <f t="shared" si="15"/>
        <v>0.40371800584165657</v>
      </c>
    </row>
    <row r="23" spans="1:30" s="19" customFormat="1" ht="20.100000000000001" customHeight="1" x14ac:dyDescent="0.3">
      <c r="A23" s="12"/>
      <c r="B23" s="44">
        <v>357</v>
      </c>
      <c r="C23" s="58">
        <v>2</v>
      </c>
      <c r="D23" s="43" t="s">
        <v>69</v>
      </c>
      <c r="E23" s="28">
        <v>167298</v>
      </c>
      <c r="F23" s="28">
        <v>31693</v>
      </c>
      <c r="G23" s="28">
        <v>0</v>
      </c>
      <c r="H23" s="28">
        <v>458986</v>
      </c>
      <c r="I23" s="28">
        <v>458986</v>
      </c>
      <c r="J23" s="152"/>
      <c r="K23" s="59">
        <v>201273.28</v>
      </c>
      <c r="L23" s="26">
        <f t="shared" si="11"/>
        <v>438.51725324955447</v>
      </c>
      <c r="M23" s="152"/>
      <c r="N23" s="59">
        <v>113720.4</v>
      </c>
      <c r="O23" s="26">
        <f t="shared" si="12"/>
        <v>247.76441982979873</v>
      </c>
      <c r="P23" s="152"/>
      <c r="Q23" s="59">
        <v>87552.87999999999</v>
      </c>
      <c r="R23" s="26">
        <f t="shared" si="13"/>
        <v>190.75283341975569</v>
      </c>
      <c r="S23" s="152">
        <v>1</v>
      </c>
      <c r="T23" s="49">
        <v>2.2238841931614736E-2</v>
      </c>
      <c r="U23" s="49">
        <v>1.3336481405271175E-2</v>
      </c>
      <c r="V23" s="49">
        <v>9.3452801784024681E-2</v>
      </c>
      <c r="W23" s="49">
        <v>0.45479940274568154</v>
      </c>
      <c r="X23" s="49">
        <v>0.4078541756800011</v>
      </c>
      <c r="Y23" s="49">
        <v>8.3182964534067767E-3</v>
      </c>
      <c r="Z23" s="24">
        <f t="shared" si="14"/>
        <v>0.56500495247059124</v>
      </c>
      <c r="AA23" s="49">
        <v>0</v>
      </c>
      <c r="AB23" s="49">
        <v>1.3805371108294784E-3</v>
      </c>
      <c r="AC23" s="49">
        <v>0.99861946288917058</v>
      </c>
      <c r="AD23" s="27">
        <f t="shared" si="15"/>
        <v>0.43499504752940871</v>
      </c>
    </row>
    <row r="24" spans="1:30" s="19" customFormat="1" ht="20.100000000000001" customHeight="1" x14ac:dyDescent="0.3">
      <c r="A24" s="12"/>
      <c r="B24" s="44">
        <v>441</v>
      </c>
      <c r="C24" s="58">
        <v>2</v>
      </c>
      <c r="D24" s="43" t="s">
        <v>78</v>
      </c>
      <c r="E24" s="28">
        <v>288815</v>
      </c>
      <c r="F24" s="28">
        <v>119871</v>
      </c>
      <c r="G24" s="28">
        <v>26</v>
      </c>
      <c r="H24" s="28">
        <v>979173</v>
      </c>
      <c r="I24" s="28">
        <v>979184</v>
      </c>
      <c r="J24" s="152"/>
      <c r="K24" s="59">
        <v>354217.49</v>
      </c>
      <c r="L24" s="26">
        <f t="shared" si="11"/>
        <v>361.74762863772281</v>
      </c>
      <c r="M24" s="152"/>
      <c r="N24" s="59">
        <v>146821.44</v>
      </c>
      <c r="O24" s="26">
        <f t="shared" si="12"/>
        <v>149.94264612166864</v>
      </c>
      <c r="P24" s="152"/>
      <c r="Q24" s="59">
        <v>207396.05000000002</v>
      </c>
      <c r="R24" s="26">
        <f t="shared" si="13"/>
        <v>211.80498251605422</v>
      </c>
      <c r="S24" s="152"/>
      <c r="T24" s="49">
        <v>3.6746949219405557E-2</v>
      </c>
      <c r="U24" s="49">
        <v>0</v>
      </c>
      <c r="V24" s="49">
        <v>5.5573150624322984E-2</v>
      </c>
      <c r="W24" s="49">
        <v>0.45900966507343888</v>
      </c>
      <c r="X24" s="49">
        <v>0.44551708524313616</v>
      </c>
      <c r="Y24" s="49">
        <v>3.1531498396964366E-3</v>
      </c>
      <c r="Z24" s="24">
        <f t="shared" si="14"/>
        <v>0.41449517357259802</v>
      </c>
      <c r="AA24" s="49">
        <v>0</v>
      </c>
      <c r="AB24" s="49">
        <v>7.8309109551507846E-4</v>
      </c>
      <c r="AC24" s="49">
        <v>0.99921690890448489</v>
      </c>
      <c r="AD24" s="27">
        <f t="shared" si="15"/>
        <v>0.58550482642740209</v>
      </c>
    </row>
    <row r="25" spans="1:30" s="68" customFormat="1" x14ac:dyDescent="0.3">
      <c r="A25" s="66"/>
      <c r="B25" s="70"/>
      <c r="C25" s="71"/>
      <c r="D25" s="85" t="s">
        <v>122</v>
      </c>
      <c r="E25" s="86">
        <f>SUM(E19:E24)</f>
        <v>1085786</v>
      </c>
      <c r="F25" s="86">
        <f>SUM(F19:F24)</f>
        <v>276166</v>
      </c>
      <c r="G25" s="86">
        <f t="shared" ref="G25:K25" si="16">SUM(G19:G24)</f>
        <v>9075</v>
      </c>
      <c r="H25" s="86">
        <f t="shared" si="16"/>
        <v>3419465</v>
      </c>
      <c r="I25" s="86">
        <f t="shared" si="16"/>
        <v>3423245</v>
      </c>
      <c r="J25" s="86"/>
      <c r="K25" s="86">
        <f t="shared" si="16"/>
        <v>1317303.8783755803</v>
      </c>
      <c r="L25" s="87">
        <f t="shared" ref="L25" si="17">K25*1000/I25</f>
        <v>384.81145181708592</v>
      </c>
      <c r="M25" s="80"/>
      <c r="N25" s="88">
        <f>SUM(N19:N24)</f>
        <v>679388.40270046401</v>
      </c>
      <c r="O25" s="89">
        <f>N25*1000/H25</f>
        <v>198.68266021160153</v>
      </c>
      <c r="P25" s="78"/>
      <c r="Q25" s="88">
        <f>SUM(Q19:Q24)</f>
        <v>637915.47567511606</v>
      </c>
      <c r="R25" s="87">
        <f t="shared" ref="R25" si="18">Q25*1000/I25</f>
        <v>186.34818006748452</v>
      </c>
      <c r="S25" s="79"/>
      <c r="T25" s="76"/>
      <c r="U25" s="76"/>
      <c r="V25" s="76"/>
      <c r="W25" s="238" t="s">
        <v>130</v>
      </c>
      <c r="X25" s="239"/>
      <c r="Y25" s="240"/>
      <c r="Z25" s="69">
        <f t="shared" ref="Z25" si="19">N25/K25</f>
        <v>0.51574159451974344</v>
      </c>
      <c r="AA25" s="76"/>
      <c r="AB25" s="76"/>
      <c r="AC25" s="76"/>
      <c r="AD25" s="77">
        <f t="shared" ref="AD25" si="20">Q25/K25</f>
        <v>0.48425840548025634</v>
      </c>
    </row>
    <row r="26" spans="1:30" s="68" customFormat="1" x14ac:dyDescent="0.3">
      <c r="A26" s="66"/>
      <c r="B26" s="70"/>
      <c r="C26" s="71"/>
      <c r="D26" s="72"/>
      <c r="E26" s="73"/>
      <c r="F26" s="73"/>
      <c r="G26" s="73"/>
      <c r="H26" s="73"/>
      <c r="I26" s="73"/>
      <c r="J26" s="82"/>
      <c r="K26" s="93"/>
      <c r="L26" s="94"/>
      <c r="M26" s="80"/>
      <c r="N26" s="93"/>
      <c r="O26" s="74"/>
      <c r="P26" s="78"/>
      <c r="Q26" s="93"/>
      <c r="R26" s="94"/>
      <c r="S26" s="79"/>
      <c r="T26" s="76"/>
      <c r="U26" s="76"/>
      <c r="V26" s="76"/>
      <c r="W26" s="76"/>
      <c r="X26" s="76"/>
      <c r="Y26" s="76"/>
      <c r="Z26" s="69"/>
      <c r="AA26" s="76"/>
      <c r="AB26" s="76"/>
      <c r="AC26" s="76"/>
      <c r="AD26" s="77"/>
    </row>
    <row r="27" spans="1:30" s="68" customFormat="1" ht="16.8" thickBot="1" x14ac:dyDescent="0.35">
      <c r="A27" s="66"/>
      <c r="B27" s="70"/>
      <c r="C27" s="71"/>
      <c r="D27" s="95"/>
      <c r="E27" s="96"/>
      <c r="F27" s="96"/>
      <c r="G27" s="96"/>
      <c r="H27" s="96"/>
      <c r="I27" s="96"/>
      <c r="J27" s="97"/>
      <c r="K27" s="98"/>
      <c r="L27" s="99"/>
      <c r="M27" s="107"/>
      <c r="N27" s="98"/>
      <c r="O27" s="100"/>
      <c r="P27" s="101"/>
      <c r="Q27" s="98"/>
      <c r="R27" s="99"/>
      <c r="S27" s="108"/>
      <c r="T27" s="103"/>
      <c r="U27" s="103"/>
      <c r="V27" s="103"/>
      <c r="W27" s="103"/>
      <c r="X27" s="103"/>
      <c r="Y27" s="103"/>
      <c r="Z27" s="104"/>
      <c r="AA27" s="103"/>
      <c r="AB27" s="103"/>
      <c r="AC27" s="103"/>
      <c r="AD27" s="105"/>
    </row>
    <row r="28" spans="1:30" s="68" customFormat="1" ht="17.25" customHeight="1" thickBot="1" x14ac:dyDescent="0.35">
      <c r="A28" s="66"/>
      <c r="B28" s="70"/>
      <c r="C28" s="106"/>
      <c r="D28" s="250" t="s">
        <v>127</v>
      </c>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2"/>
    </row>
    <row r="29" spans="1:30" s="19" customFormat="1" ht="20.100000000000001" customHeight="1" x14ac:dyDescent="0.3">
      <c r="A29" s="12"/>
      <c r="B29" s="44">
        <v>14</v>
      </c>
      <c r="C29" s="58">
        <v>3</v>
      </c>
      <c r="D29" s="43" t="s">
        <v>27</v>
      </c>
      <c r="E29" s="28">
        <v>40640</v>
      </c>
      <c r="F29" s="28">
        <v>13124</v>
      </c>
      <c r="G29" s="28">
        <v>0</v>
      </c>
      <c r="H29" s="28">
        <v>147000</v>
      </c>
      <c r="I29" s="28">
        <v>147000</v>
      </c>
      <c r="J29" s="152"/>
      <c r="K29" s="59">
        <v>57122.28</v>
      </c>
      <c r="L29" s="26">
        <f t="shared" ref="L29:L35" si="21">K29*1000/I29</f>
        <v>388.58693877551019</v>
      </c>
      <c r="M29" s="152"/>
      <c r="N29" s="59">
        <v>29775.279999999999</v>
      </c>
      <c r="O29" s="26">
        <f t="shared" ref="O29:O35" si="22">N29*1000/I29</f>
        <v>202.55292517006802</v>
      </c>
      <c r="P29" s="152"/>
      <c r="Q29" s="59">
        <v>27347</v>
      </c>
      <c r="R29" s="26">
        <f t="shared" ref="R29:R35" si="23">Q29*1000/I29</f>
        <v>186.03401360544217</v>
      </c>
      <c r="S29" s="152"/>
      <c r="T29" s="49">
        <v>2.7202766858951455E-2</v>
      </c>
      <c r="U29" s="49">
        <v>0</v>
      </c>
      <c r="V29" s="49">
        <v>0.12734019629706253</v>
      </c>
      <c r="W29" s="49">
        <v>0.50143373966592419</v>
      </c>
      <c r="X29" s="49">
        <v>0.33916624797483014</v>
      </c>
      <c r="Y29" s="49">
        <v>4.8570492032316741E-3</v>
      </c>
      <c r="Z29" s="24">
        <f t="shared" ref="Z29:Z35" si="24">N29/K29</f>
        <v>0.52125510396293706</v>
      </c>
      <c r="AA29" s="49">
        <v>0</v>
      </c>
      <c r="AB29" s="49">
        <v>2.5253227045014077E-3</v>
      </c>
      <c r="AC29" s="49">
        <v>0.99747467729549855</v>
      </c>
      <c r="AD29" s="27">
        <f t="shared" ref="AD29:AD35" si="25">Q29/K29</f>
        <v>0.47874489603706294</v>
      </c>
    </row>
    <row r="30" spans="1:30" s="19" customFormat="1" ht="20.100000000000001" customHeight="1" x14ac:dyDescent="0.3">
      <c r="A30" s="12"/>
      <c r="B30" s="44">
        <v>36</v>
      </c>
      <c r="C30" s="58">
        <v>3</v>
      </c>
      <c r="D30" s="43" t="s">
        <v>52</v>
      </c>
      <c r="E30" s="28">
        <v>30403</v>
      </c>
      <c r="F30" s="28">
        <v>26409</v>
      </c>
      <c r="G30" s="28">
        <v>0</v>
      </c>
      <c r="H30" s="28">
        <v>131000</v>
      </c>
      <c r="I30" s="28">
        <v>131000</v>
      </c>
      <c r="J30" s="152"/>
      <c r="K30" s="59">
        <v>58169.727051212569</v>
      </c>
      <c r="L30" s="26">
        <f t="shared" si="21"/>
        <v>444.04371794818758</v>
      </c>
      <c r="M30" s="152"/>
      <c r="N30" s="59">
        <v>33541.424493530685</v>
      </c>
      <c r="O30" s="26">
        <f t="shared" si="22"/>
        <v>256.04140834756248</v>
      </c>
      <c r="P30" s="152">
        <v>5</v>
      </c>
      <c r="Q30" s="59">
        <v>24628.302557681887</v>
      </c>
      <c r="R30" s="26">
        <f t="shared" si="23"/>
        <v>188.0023096006251</v>
      </c>
      <c r="S30" s="152"/>
      <c r="T30" s="49">
        <v>2.1519956617800158E-2</v>
      </c>
      <c r="U30" s="49">
        <v>2.9813879854532575E-5</v>
      </c>
      <c r="V30" s="49">
        <v>6.952537154317287E-2</v>
      </c>
      <c r="W30" s="49">
        <v>0.41946519005815186</v>
      </c>
      <c r="X30" s="49">
        <v>0.48206582569709644</v>
      </c>
      <c r="Y30" s="49">
        <v>7.3938422039240784E-3</v>
      </c>
      <c r="Z30" s="24">
        <f t="shared" si="24"/>
        <v>0.57661306308005966</v>
      </c>
      <c r="AA30" s="49">
        <v>0</v>
      </c>
      <c r="AB30" s="49">
        <v>0</v>
      </c>
      <c r="AC30" s="49">
        <v>1</v>
      </c>
      <c r="AD30" s="27">
        <f t="shared" si="25"/>
        <v>0.42338693691994039</v>
      </c>
    </row>
    <row r="31" spans="1:30" s="19" customFormat="1" ht="20.100000000000001" customHeight="1" x14ac:dyDescent="0.3">
      <c r="A31" s="12"/>
      <c r="B31" s="44">
        <v>55</v>
      </c>
      <c r="C31" s="58">
        <v>3</v>
      </c>
      <c r="D31" s="43" t="s">
        <v>86</v>
      </c>
      <c r="E31" s="28">
        <v>26137</v>
      </c>
      <c r="F31" s="28">
        <v>8348</v>
      </c>
      <c r="G31" s="28">
        <v>109</v>
      </c>
      <c r="H31" s="28">
        <v>73368</v>
      </c>
      <c r="I31" s="28">
        <v>73413</v>
      </c>
      <c r="J31" s="152"/>
      <c r="K31" s="59">
        <v>32047.47</v>
      </c>
      <c r="L31" s="26">
        <f t="shared" si="21"/>
        <v>436.53671693024398</v>
      </c>
      <c r="M31" s="152"/>
      <c r="N31" s="59">
        <v>9749</v>
      </c>
      <c r="O31" s="26">
        <f t="shared" si="22"/>
        <v>132.7966436462207</v>
      </c>
      <c r="P31" s="152"/>
      <c r="Q31" s="59">
        <v>22298.47</v>
      </c>
      <c r="R31" s="26">
        <f t="shared" si="23"/>
        <v>303.74007328402325</v>
      </c>
      <c r="S31" s="152"/>
      <c r="T31" s="49">
        <v>4.1466817109447121E-2</v>
      </c>
      <c r="U31" s="49">
        <v>1.4139911785824187E-2</v>
      </c>
      <c r="V31" s="49">
        <v>0.12766745307210997</v>
      </c>
      <c r="W31" s="49">
        <v>0.73716996615037444</v>
      </c>
      <c r="X31" s="49">
        <v>6.749205046671454E-2</v>
      </c>
      <c r="Y31" s="49">
        <v>1.2063801415529797E-2</v>
      </c>
      <c r="Z31" s="24">
        <f t="shared" si="24"/>
        <v>0.30420498092361115</v>
      </c>
      <c r="AA31" s="49">
        <v>0</v>
      </c>
      <c r="AB31" s="49">
        <v>2.3234777991494484E-3</v>
      </c>
      <c r="AC31" s="49">
        <v>0.99767652220085046</v>
      </c>
      <c r="AD31" s="27">
        <f t="shared" si="25"/>
        <v>0.69579501907638885</v>
      </c>
    </row>
    <row r="32" spans="1:30" s="19" customFormat="1" ht="20.100000000000001" customHeight="1" x14ac:dyDescent="0.3">
      <c r="A32" s="12"/>
      <c r="B32" s="44">
        <v>103</v>
      </c>
      <c r="C32" s="58">
        <v>3</v>
      </c>
      <c r="D32" s="43" t="s">
        <v>85</v>
      </c>
      <c r="E32" s="28">
        <v>26649</v>
      </c>
      <c r="F32" s="28">
        <v>8362</v>
      </c>
      <c r="G32" s="28">
        <v>46</v>
      </c>
      <c r="H32" s="28">
        <v>77410</v>
      </c>
      <c r="I32" s="28">
        <v>77429</v>
      </c>
      <c r="J32" s="152"/>
      <c r="K32" s="59">
        <v>27668.99</v>
      </c>
      <c r="L32" s="26">
        <f t="shared" si="21"/>
        <v>357.34660140257529</v>
      </c>
      <c r="M32" s="152"/>
      <c r="N32" s="59">
        <v>10638.86</v>
      </c>
      <c r="O32" s="26">
        <f t="shared" si="22"/>
        <v>137.40149039765461</v>
      </c>
      <c r="P32" s="152"/>
      <c r="Q32" s="59">
        <v>17030.13</v>
      </c>
      <c r="R32" s="26">
        <f t="shared" si="23"/>
        <v>219.94511100492065</v>
      </c>
      <c r="S32" s="152"/>
      <c r="T32" s="49">
        <v>4.0091701554489857E-2</v>
      </c>
      <c r="U32" s="49">
        <v>0</v>
      </c>
      <c r="V32" s="49">
        <v>4.4961584229889287E-2</v>
      </c>
      <c r="W32" s="49">
        <v>0.54103447173851327</v>
      </c>
      <c r="X32" s="49">
        <v>0.37391224247710747</v>
      </c>
      <c r="Y32" s="49">
        <v>0</v>
      </c>
      <c r="Z32" s="24">
        <f t="shared" si="24"/>
        <v>0.38450481929409058</v>
      </c>
      <c r="AA32" s="49">
        <v>0</v>
      </c>
      <c r="AB32" s="49">
        <v>0</v>
      </c>
      <c r="AC32" s="49">
        <v>1</v>
      </c>
      <c r="AD32" s="27">
        <f t="shared" si="25"/>
        <v>0.61549518070590936</v>
      </c>
    </row>
    <row r="33" spans="1:30" s="19" customFormat="1" ht="20.100000000000001" customHeight="1" x14ac:dyDescent="0.3">
      <c r="A33" s="12"/>
      <c r="B33" s="44">
        <v>123</v>
      </c>
      <c r="C33" s="58">
        <v>3</v>
      </c>
      <c r="D33" s="43" t="s">
        <v>101</v>
      </c>
      <c r="E33" s="28">
        <v>37290</v>
      </c>
      <c r="F33" s="28">
        <v>9895</v>
      </c>
      <c r="G33" s="28">
        <v>0</v>
      </c>
      <c r="H33" s="28">
        <v>107909</v>
      </c>
      <c r="I33" s="28">
        <v>107909</v>
      </c>
      <c r="J33" s="152"/>
      <c r="K33" s="59">
        <v>49702.97</v>
      </c>
      <c r="L33" s="26">
        <f t="shared" si="21"/>
        <v>460.6007839939208</v>
      </c>
      <c r="M33" s="152"/>
      <c r="N33" s="59">
        <v>13105.13</v>
      </c>
      <c r="O33" s="26">
        <f t="shared" si="22"/>
        <v>121.44612590238071</v>
      </c>
      <c r="P33" s="152"/>
      <c r="Q33" s="59">
        <v>36597.839999999997</v>
      </c>
      <c r="R33" s="26">
        <f t="shared" si="23"/>
        <v>339.15465809154011</v>
      </c>
      <c r="S33" s="152">
        <v>1</v>
      </c>
      <c r="T33" s="49">
        <v>4.537001922148045E-2</v>
      </c>
      <c r="U33" s="49">
        <v>1.3300898197881288E-2</v>
      </c>
      <c r="V33" s="49">
        <v>0.16000451731497514</v>
      </c>
      <c r="W33" s="49">
        <v>0.61341856204402401</v>
      </c>
      <c r="X33" s="49">
        <v>0.14940561444258851</v>
      </c>
      <c r="Y33" s="49">
        <v>1.8500388779050646E-2</v>
      </c>
      <c r="Z33" s="24">
        <f t="shared" si="24"/>
        <v>0.26366895177491401</v>
      </c>
      <c r="AA33" s="49">
        <v>0</v>
      </c>
      <c r="AB33" s="49">
        <v>5.5795642584371107E-4</v>
      </c>
      <c r="AC33" s="49">
        <v>0.99944204357415634</v>
      </c>
      <c r="AD33" s="27">
        <f t="shared" si="25"/>
        <v>0.73633104822508588</v>
      </c>
    </row>
    <row r="34" spans="1:30" s="19" customFormat="1" ht="20.100000000000001" customHeight="1" x14ac:dyDescent="0.3">
      <c r="A34" s="12"/>
      <c r="B34" s="44">
        <v>179</v>
      </c>
      <c r="C34" s="58">
        <v>3</v>
      </c>
      <c r="D34" s="43" t="s">
        <v>32</v>
      </c>
      <c r="E34" s="28">
        <v>26744</v>
      </c>
      <c r="F34" s="28">
        <v>13397</v>
      </c>
      <c r="G34" s="28">
        <v>0</v>
      </c>
      <c r="H34" s="28">
        <v>98314</v>
      </c>
      <c r="I34" s="28">
        <v>98314</v>
      </c>
      <c r="J34" s="152"/>
      <c r="K34" s="59">
        <v>47879.75</v>
      </c>
      <c r="L34" s="26">
        <f t="shared" si="21"/>
        <v>487.00846268079823</v>
      </c>
      <c r="M34" s="152"/>
      <c r="N34" s="59">
        <v>16189.5</v>
      </c>
      <c r="O34" s="26">
        <f t="shared" si="22"/>
        <v>164.67135911467341</v>
      </c>
      <c r="P34" s="152"/>
      <c r="Q34" s="59">
        <v>31690.25</v>
      </c>
      <c r="R34" s="26">
        <f t="shared" si="23"/>
        <v>322.33710356612488</v>
      </c>
      <c r="S34" s="152"/>
      <c r="T34" s="49">
        <v>3.346057629945335E-2</v>
      </c>
      <c r="U34" s="49">
        <v>0</v>
      </c>
      <c r="V34" s="49">
        <v>0.11120355786157694</v>
      </c>
      <c r="W34" s="49">
        <v>0.56439976527996538</v>
      </c>
      <c r="X34" s="49">
        <v>0.28379011087433215</v>
      </c>
      <c r="Y34" s="49">
        <v>7.1459896846721637E-3</v>
      </c>
      <c r="Z34" s="24">
        <f t="shared" si="24"/>
        <v>0.3381283319148492</v>
      </c>
      <c r="AA34" s="49">
        <v>0</v>
      </c>
      <c r="AB34" s="49">
        <v>9.6401890171267195E-4</v>
      </c>
      <c r="AC34" s="49">
        <v>0.9990359810982874</v>
      </c>
      <c r="AD34" s="27">
        <f t="shared" si="25"/>
        <v>0.66187166808515085</v>
      </c>
    </row>
    <row r="35" spans="1:30" s="19" customFormat="1" ht="20.100000000000001" customHeight="1" x14ac:dyDescent="0.3">
      <c r="A35" s="12"/>
      <c r="B35" s="44">
        <v>293</v>
      </c>
      <c r="C35" s="58">
        <v>3</v>
      </c>
      <c r="D35" s="43" t="s">
        <v>80</v>
      </c>
      <c r="E35" s="28">
        <v>26634</v>
      </c>
      <c r="F35" s="28">
        <v>7997</v>
      </c>
      <c r="G35" s="28">
        <v>0</v>
      </c>
      <c r="H35" s="28">
        <v>81496</v>
      </c>
      <c r="I35" s="28">
        <v>81496</v>
      </c>
      <c r="J35" s="152"/>
      <c r="K35" s="59">
        <v>36497.370000000003</v>
      </c>
      <c r="L35" s="26">
        <f t="shared" si="21"/>
        <v>447.84247079611271</v>
      </c>
      <c r="M35" s="152"/>
      <c r="N35" s="59">
        <v>20203.580000000002</v>
      </c>
      <c r="O35" s="26">
        <f t="shared" si="22"/>
        <v>247.90885442230294</v>
      </c>
      <c r="P35" s="152"/>
      <c r="Q35" s="59">
        <v>16293.789999999999</v>
      </c>
      <c r="R35" s="26">
        <f t="shared" si="23"/>
        <v>199.93361637380974</v>
      </c>
      <c r="S35" s="152">
        <v>1</v>
      </c>
      <c r="T35" s="49">
        <v>2.2225763948765517E-2</v>
      </c>
      <c r="U35" s="49">
        <v>2.5035167034753243E-3</v>
      </c>
      <c r="V35" s="49">
        <v>0.11326012518573442</v>
      </c>
      <c r="W35" s="49">
        <v>0.55168737421783653</v>
      </c>
      <c r="X35" s="49">
        <v>0.29806598632519582</v>
      </c>
      <c r="Y35" s="49">
        <v>1.2257233618992275E-2</v>
      </c>
      <c r="Z35" s="24">
        <f t="shared" si="24"/>
        <v>0.55356262656733901</v>
      </c>
      <c r="AA35" s="49">
        <v>0</v>
      </c>
      <c r="AB35" s="49">
        <v>5.2572176270836929E-3</v>
      </c>
      <c r="AC35" s="49">
        <v>0.99474278237291636</v>
      </c>
      <c r="AD35" s="27">
        <f t="shared" si="25"/>
        <v>0.44643737343266099</v>
      </c>
    </row>
    <row r="36" spans="1:30" s="81" customFormat="1" x14ac:dyDescent="0.3">
      <c r="A36" s="67"/>
      <c r="B36" s="70"/>
      <c r="C36" s="71"/>
      <c r="D36" s="85" t="s">
        <v>122</v>
      </c>
      <c r="E36" s="86">
        <f>SUM(E29:E35)</f>
        <v>214497</v>
      </c>
      <c r="F36" s="86">
        <f>SUM(F29:F35)</f>
        <v>87532</v>
      </c>
      <c r="G36" s="86">
        <f>SUM(G29:G35)</f>
        <v>155</v>
      </c>
      <c r="H36" s="86">
        <f>SUM(H29:H35)</f>
        <v>716497</v>
      </c>
      <c r="I36" s="86">
        <f>SUM(I29:I35)</f>
        <v>716561</v>
      </c>
      <c r="J36" s="86"/>
      <c r="K36" s="86">
        <f>SUM(K29:K35)</f>
        <v>309088.55705121253</v>
      </c>
      <c r="L36" s="87">
        <f t="shared" ref="L36" si="26">K36*1000/I36</f>
        <v>431.34995771638779</v>
      </c>
      <c r="M36" s="80"/>
      <c r="N36" s="88">
        <f>SUM(N29:N35)</f>
        <v>133202.77449353068</v>
      </c>
      <c r="O36" s="89">
        <f t="shared" ref="O36" si="27">N36*1000/I36</f>
        <v>185.89174472728865</v>
      </c>
      <c r="P36" s="90"/>
      <c r="Q36" s="88">
        <f>SUM(Q29:Q35)</f>
        <v>175885.7825576819</v>
      </c>
      <c r="R36" s="87">
        <f t="shared" ref="R36" si="28">Q36*1000/I36</f>
        <v>245.45821298909917</v>
      </c>
      <c r="S36" s="75"/>
      <c r="T36" s="76"/>
      <c r="U36" s="76"/>
      <c r="V36" s="76"/>
      <c r="W36" s="238" t="s">
        <v>130</v>
      </c>
      <c r="X36" s="239"/>
      <c r="Y36" s="240"/>
      <c r="Z36" s="69">
        <f t="shared" ref="Z36" si="29">N36/K36</f>
        <v>0.4309534321306514</v>
      </c>
      <c r="AA36" s="76"/>
      <c r="AB36" s="76"/>
      <c r="AC36" s="76"/>
      <c r="AD36" s="77">
        <f t="shared" ref="AD36" si="30">Q36/K36</f>
        <v>0.56904656786934882</v>
      </c>
    </row>
    <row r="37" spans="1:30" s="81" customFormat="1" x14ac:dyDescent="0.3">
      <c r="A37" s="67"/>
      <c r="B37" s="70"/>
      <c r="C37" s="71"/>
      <c r="D37" s="72"/>
      <c r="E37" s="73"/>
      <c r="F37" s="73"/>
      <c r="G37" s="73"/>
      <c r="H37" s="73"/>
      <c r="I37" s="73"/>
      <c r="J37" s="80"/>
      <c r="K37" s="93"/>
      <c r="L37" s="94"/>
      <c r="M37" s="80"/>
      <c r="N37" s="93"/>
      <c r="O37" s="74"/>
      <c r="P37" s="78"/>
      <c r="Q37" s="93"/>
      <c r="R37" s="94"/>
      <c r="S37" s="75"/>
      <c r="T37" s="76"/>
      <c r="U37" s="76"/>
      <c r="V37" s="76"/>
      <c r="W37" s="76"/>
      <c r="X37" s="76"/>
      <c r="Y37" s="76"/>
      <c r="Z37" s="69"/>
      <c r="AA37" s="76"/>
      <c r="AB37" s="76"/>
      <c r="AC37" s="76"/>
      <c r="AD37" s="77"/>
    </row>
    <row r="38" spans="1:30" s="81" customFormat="1" ht="16.8" thickBot="1" x14ac:dyDescent="0.35">
      <c r="A38" s="67"/>
      <c r="B38" s="70"/>
      <c r="C38" s="71"/>
      <c r="D38" s="95"/>
      <c r="E38" s="96"/>
      <c r="F38" s="96"/>
      <c r="G38" s="96"/>
      <c r="H38" s="96"/>
      <c r="I38" s="96"/>
      <c r="J38" s="107"/>
      <c r="K38" s="98"/>
      <c r="L38" s="99"/>
      <c r="M38" s="107"/>
      <c r="N38" s="98"/>
      <c r="O38" s="100"/>
      <c r="P38" s="101"/>
      <c r="Q38" s="98"/>
      <c r="R38" s="99"/>
      <c r="S38" s="102"/>
      <c r="T38" s="103"/>
      <c r="U38" s="103"/>
      <c r="V38" s="103"/>
      <c r="W38" s="103"/>
      <c r="X38" s="103"/>
      <c r="Y38" s="103"/>
      <c r="Z38" s="104"/>
      <c r="AA38" s="103"/>
      <c r="AB38" s="103"/>
      <c r="AC38" s="103"/>
      <c r="AD38" s="105"/>
    </row>
    <row r="39" spans="1:30" s="81" customFormat="1" ht="17.25" customHeight="1" thickBot="1" x14ac:dyDescent="0.35">
      <c r="A39" s="67"/>
      <c r="B39" s="70"/>
      <c r="C39" s="106"/>
      <c r="D39" s="244" t="s">
        <v>124</v>
      </c>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9"/>
    </row>
    <row r="40" spans="1:30" s="19" customFormat="1" ht="20.100000000000001" customHeight="1" x14ac:dyDescent="0.3">
      <c r="A40" s="12"/>
      <c r="B40" s="44">
        <v>12</v>
      </c>
      <c r="C40" s="58">
        <v>4</v>
      </c>
      <c r="D40" s="43" t="s">
        <v>75</v>
      </c>
      <c r="E40" s="28">
        <v>39681</v>
      </c>
      <c r="F40" s="28">
        <v>0</v>
      </c>
      <c r="G40" s="28">
        <v>2657</v>
      </c>
      <c r="H40" s="28">
        <v>88938</v>
      </c>
      <c r="I40" s="28">
        <v>90045</v>
      </c>
      <c r="J40" s="152"/>
      <c r="K40" s="59">
        <v>33267.360000000001</v>
      </c>
      <c r="L40" s="26">
        <f t="shared" ref="L40:L53" si="31">K40*1000/I40</f>
        <v>369.45260702981841</v>
      </c>
      <c r="M40" s="152"/>
      <c r="N40" s="59">
        <v>13620.45</v>
      </c>
      <c r="O40" s="26">
        <f t="shared" ref="O40:O53" si="32">N40*1000/I40</f>
        <v>151.26270198234215</v>
      </c>
      <c r="P40" s="152"/>
      <c r="Q40" s="59">
        <v>19646.91</v>
      </c>
      <c r="R40" s="26">
        <f t="shared" ref="R40:R53" si="33">Q40*1000/I40</f>
        <v>218.18990504747626</v>
      </c>
      <c r="S40" s="152"/>
      <c r="T40" s="49">
        <v>3.5978987478387278E-2</v>
      </c>
      <c r="U40" s="49">
        <v>1.2606044587366789E-2</v>
      </c>
      <c r="V40" s="49">
        <v>0.10096215616958323</v>
      </c>
      <c r="W40" s="49">
        <v>0.55046272333146118</v>
      </c>
      <c r="X40" s="49">
        <v>0.28486870844942713</v>
      </c>
      <c r="Y40" s="49">
        <v>1.5121379983774398E-2</v>
      </c>
      <c r="Z40" s="24">
        <f t="shared" ref="Z40:Z53" si="34">N40/K40</f>
        <v>0.40942383164759694</v>
      </c>
      <c r="AA40" s="49">
        <v>0</v>
      </c>
      <c r="AB40" s="49">
        <v>3.310444237796173E-3</v>
      </c>
      <c r="AC40" s="49">
        <v>0.99668955576220375</v>
      </c>
      <c r="AD40" s="27">
        <f t="shared" ref="AD40:AD53" si="35">Q40/K40</f>
        <v>0.59057616835240301</v>
      </c>
    </row>
    <row r="41" spans="1:30" s="19" customFormat="1" ht="20.100000000000001" customHeight="1" x14ac:dyDescent="0.3">
      <c r="A41" s="12"/>
      <c r="B41" s="44">
        <v>21</v>
      </c>
      <c r="C41" s="58">
        <v>4</v>
      </c>
      <c r="D41" s="43" t="s">
        <v>105</v>
      </c>
      <c r="E41" s="28">
        <v>31004</v>
      </c>
      <c r="F41" s="28">
        <v>2306</v>
      </c>
      <c r="G41" s="28">
        <v>0</v>
      </c>
      <c r="H41" s="28">
        <v>96440</v>
      </c>
      <c r="I41" s="28">
        <v>96440</v>
      </c>
      <c r="J41" s="152"/>
      <c r="K41" s="59">
        <v>28494.98</v>
      </c>
      <c r="L41" s="26">
        <f t="shared" si="31"/>
        <v>295.46847781003731</v>
      </c>
      <c r="M41" s="152"/>
      <c r="N41" s="59">
        <v>11233.39</v>
      </c>
      <c r="O41" s="26">
        <f t="shared" si="32"/>
        <v>116.48060970551639</v>
      </c>
      <c r="P41" s="152"/>
      <c r="Q41" s="59">
        <v>17261.59</v>
      </c>
      <c r="R41" s="26">
        <f t="shared" si="33"/>
        <v>178.98786810452094</v>
      </c>
      <c r="S41" s="152"/>
      <c r="T41" s="49">
        <v>4.7303618943168535E-2</v>
      </c>
      <c r="U41" s="49">
        <v>1.1163148435156262E-3</v>
      </c>
      <c r="V41" s="49">
        <v>0.14330224446938991</v>
      </c>
      <c r="W41" s="49">
        <v>0.67749272481414791</v>
      </c>
      <c r="X41" s="49">
        <v>0.11684184382452671</v>
      </c>
      <c r="Y41" s="49">
        <v>1.3943253105251399E-2</v>
      </c>
      <c r="Z41" s="24">
        <f t="shared" si="34"/>
        <v>0.39422347374870942</v>
      </c>
      <c r="AA41" s="49">
        <v>0</v>
      </c>
      <c r="AB41" s="49">
        <v>1.7617148825803417E-3</v>
      </c>
      <c r="AC41" s="49">
        <v>0.99823828511741963</v>
      </c>
      <c r="AD41" s="27">
        <f t="shared" si="35"/>
        <v>0.60577652625129064</v>
      </c>
    </row>
    <row r="42" spans="1:30" s="19" customFormat="1" ht="20.100000000000001" customHeight="1" x14ac:dyDescent="0.3">
      <c r="A42" s="12"/>
      <c r="B42" s="44">
        <v>87</v>
      </c>
      <c r="C42" s="58">
        <v>4</v>
      </c>
      <c r="D42" s="43" t="s">
        <v>82</v>
      </c>
      <c r="E42" s="28">
        <v>72023</v>
      </c>
      <c r="F42" s="28">
        <v>6080</v>
      </c>
      <c r="G42" s="28">
        <v>3598</v>
      </c>
      <c r="H42" s="28">
        <v>169276</v>
      </c>
      <c r="I42" s="28">
        <v>170775</v>
      </c>
      <c r="J42" s="152"/>
      <c r="K42" s="59">
        <v>45027.23</v>
      </c>
      <c r="L42" s="26">
        <f t="shared" si="31"/>
        <v>263.6640608988435</v>
      </c>
      <c r="M42" s="152"/>
      <c r="N42" s="59">
        <v>24891.75</v>
      </c>
      <c r="O42" s="26">
        <f t="shared" si="32"/>
        <v>145.75757575757575</v>
      </c>
      <c r="P42" s="152"/>
      <c r="Q42" s="59">
        <v>20135.48</v>
      </c>
      <c r="R42" s="26">
        <f t="shared" si="33"/>
        <v>117.90648514126775</v>
      </c>
      <c r="S42" s="152"/>
      <c r="T42" s="49">
        <v>3.7470647905430518E-2</v>
      </c>
      <c r="U42" s="49">
        <v>0</v>
      </c>
      <c r="V42" s="49">
        <v>0.13427701949441082</v>
      </c>
      <c r="W42" s="49">
        <v>0.56805809153635234</v>
      </c>
      <c r="X42" s="49">
        <v>0.25117759900368597</v>
      </c>
      <c r="Y42" s="49">
        <v>9.0166420601203202E-3</v>
      </c>
      <c r="Z42" s="24">
        <f t="shared" si="34"/>
        <v>0.55281548520750667</v>
      </c>
      <c r="AA42" s="49">
        <v>0</v>
      </c>
      <c r="AB42" s="49">
        <v>5.366646337708364E-3</v>
      </c>
      <c r="AC42" s="49">
        <v>0.99463335366229155</v>
      </c>
      <c r="AD42" s="27">
        <f t="shared" si="35"/>
        <v>0.44718451479249333</v>
      </c>
    </row>
    <row r="43" spans="1:30" s="19" customFormat="1" ht="20.100000000000001" customHeight="1" x14ac:dyDescent="0.3">
      <c r="A43" s="12"/>
      <c r="B43" s="44">
        <v>88</v>
      </c>
      <c r="C43" s="58">
        <v>4</v>
      </c>
      <c r="D43" s="43" t="s">
        <v>81</v>
      </c>
      <c r="E43" s="28">
        <v>35399</v>
      </c>
      <c r="F43" s="28">
        <v>398</v>
      </c>
      <c r="G43" s="28">
        <v>12382</v>
      </c>
      <c r="H43" s="28">
        <v>56619</v>
      </c>
      <c r="I43" s="28">
        <v>61776</v>
      </c>
      <c r="J43" s="152"/>
      <c r="K43" s="59">
        <v>26643.94</v>
      </c>
      <c r="L43" s="26">
        <f t="shared" si="31"/>
        <v>431.29921004921005</v>
      </c>
      <c r="M43" s="152"/>
      <c r="N43" s="59">
        <v>13066.84</v>
      </c>
      <c r="O43" s="26">
        <f t="shared" si="32"/>
        <v>211.51968401968401</v>
      </c>
      <c r="P43" s="152"/>
      <c r="Q43" s="59">
        <v>13577.1</v>
      </c>
      <c r="R43" s="26">
        <f t="shared" si="33"/>
        <v>219.77952602952604</v>
      </c>
      <c r="S43" s="152"/>
      <c r="T43" s="49">
        <v>2.3874938393674373E-2</v>
      </c>
      <c r="U43" s="49">
        <v>1.2155961196433109E-2</v>
      </c>
      <c r="V43" s="49">
        <v>0.15024520082896858</v>
      </c>
      <c r="W43" s="49">
        <v>0.6690661246330406</v>
      </c>
      <c r="X43" s="49">
        <v>0.13007965200461627</v>
      </c>
      <c r="Y43" s="49">
        <v>1.457812294326708E-2</v>
      </c>
      <c r="Z43" s="24">
        <f t="shared" si="34"/>
        <v>0.4904244642496568</v>
      </c>
      <c r="AA43" s="49">
        <v>0</v>
      </c>
      <c r="AB43" s="49">
        <v>2.2839928998092379E-3</v>
      </c>
      <c r="AC43" s="49">
        <v>0.9977160071001907</v>
      </c>
      <c r="AD43" s="27">
        <f t="shared" si="35"/>
        <v>0.50957553575034331</v>
      </c>
    </row>
    <row r="44" spans="1:30" s="19" customFormat="1" ht="20.100000000000001" customHeight="1" x14ac:dyDescent="0.3">
      <c r="A44" s="12"/>
      <c r="B44" s="44">
        <v>89</v>
      </c>
      <c r="C44" s="58">
        <v>4</v>
      </c>
      <c r="D44" s="43" t="s">
        <v>145</v>
      </c>
      <c r="E44" s="28">
        <v>46481</v>
      </c>
      <c r="F44" s="28">
        <v>2522</v>
      </c>
      <c r="G44" s="28">
        <v>22987</v>
      </c>
      <c r="H44" s="28">
        <v>61205</v>
      </c>
      <c r="I44" s="28">
        <v>70779</v>
      </c>
      <c r="J44" s="152"/>
      <c r="K44" s="59">
        <v>25925.63</v>
      </c>
      <c r="L44" s="26">
        <f t="shared" si="31"/>
        <v>366.28985998671925</v>
      </c>
      <c r="M44" s="152"/>
      <c r="N44" s="59">
        <v>11951.26</v>
      </c>
      <c r="O44" s="26">
        <f t="shared" si="32"/>
        <v>168.8531909182102</v>
      </c>
      <c r="P44" s="152"/>
      <c r="Q44" s="59">
        <v>13974.37</v>
      </c>
      <c r="R44" s="26">
        <f t="shared" si="33"/>
        <v>197.43666906850902</v>
      </c>
      <c r="S44" s="152"/>
      <c r="T44" s="49">
        <v>2.821794522083864E-2</v>
      </c>
      <c r="U44" s="49">
        <v>1.004078231081911E-3</v>
      </c>
      <c r="V44" s="49">
        <v>6.9612743760908896E-2</v>
      </c>
      <c r="W44" s="49">
        <v>0.64535622185443209</v>
      </c>
      <c r="X44" s="49">
        <v>0.23950445392368672</v>
      </c>
      <c r="Y44" s="49">
        <v>1.6304557009051767E-2</v>
      </c>
      <c r="Z44" s="24">
        <f t="shared" si="34"/>
        <v>0.46098243321377341</v>
      </c>
      <c r="AA44" s="49">
        <v>0</v>
      </c>
      <c r="AB44" s="49">
        <v>4.8488769082255584E-3</v>
      </c>
      <c r="AC44" s="49">
        <v>0.99515112309177445</v>
      </c>
      <c r="AD44" s="27">
        <f t="shared" si="35"/>
        <v>0.53901756678622659</v>
      </c>
    </row>
    <row r="45" spans="1:30" s="19" customFormat="1" ht="20.100000000000001" customHeight="1" x14ac:dyDescent="0.3">
      <c r="A45" s="12"/>
      <c r="B45" s="44">
        <v>143</v>
      </c>
      <c r="C45" s="58">
        <v>4</v>
      </c>
      <c r="D45" s="43" t="s">
        <v>70</v>
      </c>
      <c r="E45" s="28">
        <v>17161</v>
      </c>
      <c r="F45" s="28">
        <v>5456</v>
      </c>
      <c r="G45" s="28">
        <v>169</v>
      </c>
      <c r="H45" s="28">
        <v>51553</v>
      </c>
      <c r="I45" s="28">
        <v>51623</v>
      </c>
      <c r="J45" s="152"/>
      <c r="K45" s="59">
        <v>20143.05</v>
      </c>
      <c r="L45" s="26">
        <f t="shared" si="31"/>
        <v>390.19526180191002</v>
      </c>
      <c r="M45" s="152"/>
      <c r="N45" s="59">
        <v>6391.93</v>
      </c>
      <c r="O45" s="26">
        <f t="shared" si="32"/>
        <v>123.81942157565426</v>
      </c>
      <c r="P45" s="152"/>
      <c r="Q45" s="59">
        <v>13751.119999999999</v>
      </c>
      <c r="R45" s="26">
        <f t="shared" si="33"/>
        <v>266.37584022625572</v>
      </c>
      <c r="S45" s="152"/>
      <c r="T45" s="49">
        <v>4.4440411581478517E-2</v>
      </c>
      <c r="U45" s="49">
        <v>2.3467090534470807E-2</v>
      </c>
      <c r="V45" s="49">
        <v>0.13038628395492441</v>
      </c>
      <c r="W45" s="49">
        <v>0.66840531732982045</v>
      </c>
      <c r="X45" s="49">
        <v>0.10119791674814962</v>
      </c>
      <c r="Y45" s="49">
        <v>3.2102979851156066E-2</v>
      </c>
      <c r="Z45" s="24">
        <f t="shared" si="34"/>
        <v>0.31732681992051853</v>
      </c>
      <c r="AA45" s="49">
        <v>0</v>
      </c>
      <c r="AB45" s="49">
        <v>1.6580467627364173E-3</v>
      </c>
      <c r="AC45" s="49">
        <v>0.9983419532372636</v>
      </c>
      <c r="AD45" s="27">
        <f t="shared" si="35"/>
        <v>0.68267318007948152</v>
      </c>
    </row>
    <row r="46" spans="1:30" s="19" customFormat="1" ht="20.100000000000001" customHeight="1" x14ac:dyDescent="0.3">
      <c r="A46" s="12"/>
      <c r="B46" s="44">
        <v>183</v>
      </c>
      <c r="C46" s="58">
        <v>4</v>
      </c>
      <c r="D46" s="43" t="s">
        <v>50</v>
      </c>
      <c r="E46" s="28">
        <v>61864</v>
      </c>
      <c r="F46" s="28">
        <v>14377</v>
      </c>
      <c r="G46" s="28">
        <v>1200</v>
      </c>
      <c r="H46" s="28">
        <v>161531</v>
      </c>
      <c r="I46" s="28">
        <v>162031</v>
      </c>
      <c r="J46" s="152"/>
      <c r="K46" s="59">
        <v>72943.899999999994</v>
      </c>
      <c r="L46" s="26">
        <f t="shared" si="31"/>
        <v>450.18484117236824</v>
      </c>
      <c r="M46" s="152"/>
      <c r="N46" s="59">
        <v>32223.22</v>
      </c>
      <c r="O46" s="26">
        <f t="shared" si="32"/>
        <v>198.87070992587837</v>
      </c>
      <c r="P46" s="152"/>
      <c r="Q46" s="59">
        <v>40720.68</v>
      </c>
      <c r="R46" s="26">
        <f t="shared" si="33"/>
        <v>251.31413124648986</v>
      </c>
      <c r="S46" s="152"/>
      <c r="T46" s="49">
        <v>2.7621075733585902E-2</v>
      </c>
      <c r="U46" s="49">
        <v>3.1530058138199719E-3</v>
      </c>
      <c r="V46" s="49">
        <v>7.349575864857702E-2</v>
      </c>
      <c r="W46" s="49">
        <v>0.5813186888212909</v>
      </c>
      <c r="X46" s="49">
        <v>0.30453008730971021</v>
      </c>
      <c r="Y46" s="49">
        <v>9.8813836730159196E-3</v>
      </c>
      <c r="Z46" s="24">
        <f t="shared" si="34"/>
        <v>0.4417534571088193</v>
      </c>
      <c r="AA46" s="49">
        <v>0</v>
      </c>
      <c r="AB46" s="49">
        <v>1.1529768166936309E-3</v>
      </c>
      <c r="AC46" s="49">
        <v>0.99884702318330643</v>
      </c>
      <c r="AD46" s="27">
        <f t="shared" si="35"/>
        <v>0.55824654289118081</v>
      </c>
    </row>
    <row r="47" spans="1:30" s="19" customFormat="1" ht="20.100000000000001" customHeight="1" x14ac:dyDescent="0.3">
      <c r="A47" s="12"/>
      <c r="B47" s="44">
        <v>186</v>
      </c>
      <c r="C47" s="58">
        <v>4</v>
      </c>
      <c r="D47" s="43" t="s">
        <v>30</v>
      </c>
      <c r="E47" s="28">
        <v>70999</v>
      </c>
      <c r="F47" s="28">
        <v>1081</v>
      </c>
      <c r="G47" s="28">
        <v>4235</v>
      </c>
      <c r="H47" s="28">
        <v>147703</v>
      </c>
      <c r="I47" s="28">
        <v>149467</v>
      </c>
      <c r="J47" s="152"/>
      <c r="K47" s="59">
        <v>44178.98</v>
      </c>
      <c r="L47" s="26">
        <f t="shared" si="31"/>
        <v>295.57681628720724</v>
      </c>
      <c r="M47" s="152"/>
      <c r="N47" s="59">
        <v>16633.03</v>
      </c>
      <c r="O47" s="26">
        <f t="shared" si="32"/>
        <v>111.28228973619593</v>
      </c>
      <c r="P47" s="152"/>
      <c r="Q47" s="59">
        <v>27545.95</v>
      </c>
      <c r="R47" s="26">
        <f t="shared" si="33"/>
        <v>184.29452655101127</v>
      </c>
      <c r="S47" s="152">
        <v>1</v>
      </c>
      <c r="T47" s="49">
        <v>4.8929148808124559E-2</v>
      </c>
      <c r="U47" s="49">
        <v>0</v>
      </c>
      <c r="V47" s="49">
        <v>0.1126649804635716</v>
      </c>
      <c r="W47" s="49">
        <v>0.81294628819884296</v>
      </c>
      <c r="X47" s="49">
        <v>2.5459582529460963E-2</v>
      </c>
      <c r="Y47" s="49">
        <v>0</v>
      </c>
      <c r="Z47" s="24">
        <f t="shared" si="34"/>
        <v>0.37649194254824347</v>
      </c>
      <c r="AA47" s="49">
        <v>0</v>
      </c>
      <c r="AB47" s="49">
        <v>5.1368713004997109E-4</v>
      </c>
      <c r="AC47" s="49">
        <v>0.99948631286994993</v>
      </c>
      <c r="AD47" s="27">
        <f t="shared" si="35"/>
        <v>0.62350805745175641</v>
      </c>
    </row>
    <row r="48" spans="1:30" s="19" customFormat="1" ht="20.100000000000001" customHeight="1" x14ac:dyDescent="0.3">
      <c r="A48" s="12"/>
      <c r="B48" s="44">
        <v>190</v>
      </c>
      <c r="C48" s="58">
        <v>4</v>
      </c>
      <c r="D48" s="43" t="s">
        <v>34</v>
      </c>
      <c r="E48" s="28">
        <v>34166</v>
      </c>
      <c r="F48" s="28">
        <v>97</v>
      </c>
      <c r="G48" s="28">
        <v>5879</v>
      </c>
      <c r="H48" s="28">
        <v>62007</v>
      </c>
      <c r="I48" s="28">
        <v>64456</v>
      </c>
      <c r="J48" s="152"/>
      <c r="K48" s="59">
        <v>28185.480207569486</v>
      </c>
      <c r="L48" s="26">
        <f t="shared" si="31"/>
        <v>437.28249049847165</v>
      </c>
      <c r="M48" s="152"/>
      <c r="N48" s="59">
        <v>7255.7761660555871</v>
      </c>
      <c r="O48" s="26">
        <f t="shared" si="32"/>
        <v>112.56944529687829</v>
      </c>
      <c r="P48" s="152">
        <v>6</v>
      </c>
      <c r="Q48" s="59">
        <v>20929.704041513898</v>
      </c>
      <c r="R48" s="26">
        <f t="shared" si="33"/>
        <v>324.71304520159327</v>
      </c>
      <c r="S48" s="152"/>
      <c r="T48" s="49">
        <v>4.7088001639076824E-2</v>
      </c>
      <c r="U48" s="49">
        <v>0</v>
      </c>
      <c r="V48" s="49">
        <v>9.2877727286114469E-3</v>
      </c>
      <c r="W48" s="49">
        <v>0.83453872163029419</v>
      </c>
      <c r="X48" s="49">
        <v>9.085588983354391E-2</v>
      </c>
      <c r="Y48" s="49">
        <v>1.8229614168473605E-2</v>
      </c>
      <c r="Z48" s="24">
        <f t="shared" si="34"/>
        <v>0.25742957411479467</v>
      </c>
      <c r="AA48" s="49">
        <v>0</v>
      </c>
      <c r="AB48" s="49">
        <v>0</v>
      </c>
      <c r="AC48" s="49">
        <v>1</v>
      </c>
      <c r="AD48" s="27">
        <f t="shared" si="35"/>
        <v>0.74257042588520528</v>
      </c>
    </row>
    <row r="49" spans="1:30" s="19" customFormat="1" ht="20.100000000000001" customHeight="1" x14ac:dyDescent="0.3">
      <c r="A49" s="12"/>
      <c r="B49" s="44">
        <v>324</v>
      </c>
      <c r="C49" s="58">
        <v>4</v>
      </c>
      <c r="D49" s="43" t="s">
        <v>59</v>
      </c>
      <c r="E49" s="28">
        <v>46012</v>
      </c>
      <c r="F49" s="28">
        <v>8634</v>
      </c>
      <c r="G49" s="28">
        <v>0</v>
      </c>
      <c r="H49" s="28">
        <v>124234</v>
      </c>
      <c r="I49" s="28">
        <v>124234</v>
      </c>
      <c r="J49" s="152"/>
      <c r="K49" s="59">
        <v>41760.58</v>
      </c>
      <c r="L49" s="26">
        <f t="shared" si="31"/>
        <v>336.14453370252909</v>
      </c>
      <c r="M49" s="152"/>
      <c r="N49" s="59">
        <v>25354.82</v>
      </c>
      <c r="O49" s="26">
        <f t="shared" si="32"/>
        <v>204.08921873239211</v>
      </c>
      <c r="P49" s="152"/>
      <c r="Q49" s="59">
        <v>16405.759999999998</v>
      </c>
      <c r="R49" s="26">
        <f t="shared" si="33"/>
        <v>132.05531497013698</v>
      </c>
      <c r="S49" s="152"/>
      <c r="T49" s="49">
        <v>2.6998022466734134E-2</v>
      </c>
      <c r="U49" s="49">
        <v>0</v>
      </c>
      <c r="V49" s="49">
        <v>0.12126806658457839</v>
      </c>
      <c r="W49" s="49">
        <v>0.36297201084448638</v>
      </c>
      <c r="X49" s="49">
        <v>0.47776004720207049</v>
      </c>
      <c r="Y49" s="49">
        <v>1.100185290213064E-2</v>
      </c>
      <c r="Z49" s="24">
        <f t="shared" si="34"/>
        <v>0.60714721874073585</v>
      </c>
      <c r="AA49" s="49">
        <v>0</v>
      </c>
      <c r="AB49" s="49">
        <v>1.0392691347429197E-3</v>
      </c>
      <c r="AC49" s="49">
        <v>0.99896073086525716</v>
      </c>
      <c r="AD49" s="27">
        <f t="shared" si="35"/>
        <v>0.39285278125926404</v>
      </c>
    </row>
    <row r="50" spans="1:30" s="19" customFormat="1" ht="20.100000000000001" customHeight="1" x14ac:dyDescent="0.3">
      <c r="A50" s="12"/>
      <c r="B50" s="44">
        <v>429</v>
      </c>
      <c r="C50" s="58">
        <v>4</v>
      </c>
      <c r="D50" s="43" t="s">
        <v>38</v>
      </c>
      <c r="E50" s="28">
        <v>47889</v>
      </c>
      <c r="F50" s="28">
        <v>190</v>
      </c>
      <c r="G50" s="28">
        <v>0</v>
      </c>
      <c r="H50" s="28">
        <v>101647</v>
      </c>
      <c r="I50" s="28">
        <v>101647</v>
      </c>
      <c r="J50" s="152"/>
      <c r="K50" s="59">
        <v>48523.233246985605</v>
      </c>
      <c r="L50" s="26">
        <f t="shared" si="31"/>
        <v>477.37004778287218</v>
      </c>
      <c r="M50" s="152"/>
      <c r="N50" s="59">
        <v>16957.157259937765</v>
      </c>
      <c r="O50" s="26">
        <f t="shared" si="32"/>
        <v>166.82398162206226</v>
      </c>
      <c r="P50" s="152">
        <v>5</v>
      </c>
      <c r="Q50" s="59">
        <v>31566.07598704784</v>
      </c>
      <c r="R50" s="26">
        <f t="shared" si="33"/>
        <v>310.54606616080986</v>
      </c>
      <c r="S50" s="152"/>
      <c r="T50" s="49">
        <v>3.3028531340167304E-2</v>
      </c>
      <c r="U50" s="49">
        <v>0</v>
      </c>
      <c r="V50" s="49">
        <v>0.23428809081025065</v>
      </c>
      <c r="W50" s="49">
        <v>0.32743165112454575</v>
      </c>
      <c r="X50" s="49">
        <v>0.39905434361482117</v>
      </c>
      <c r="Y50" s="49">
        <v>6.1973831102151199E-3</v>
      </c>
      <c r="Z50" s="24">
        <f t="shared" si="34"/>
        <v>0.34946470227210569</v>
      </c>
      <c r="AA50" s="49">
        <v>0</v>
      </c>
      <c r="AB50" s="49">
        <v>2.8955135265309242E-4</v>
      </c>
      <c r="AC50" s="49">
        <v>0.99971044864734693</v>
      </c>
      <c r="AD50" s="27">
        <f t="shared" si="35"/>
        <v>0.65053529772789431</v>
      </c>
    </row>
    <row r="51" spans="1:30" s="19" customFormat="1" ht="20.100000000000001" customHeight="1" x14ac:dyDescent="0.3">
      <c r="A51" s="12"/>
      <c r="B51" s="44">
        <v>601</v>
      </c>
      <c r="C51" s="58">
        <v>4</v>
      </c>
      <c r="D51" s="43" t="s">
        <v>57</v>
      </c>
      <c r="E51" s="28">
        <v>34803</v>
      </c>
      <c r="F51" s="28">
        <v>2880</v>
      </c>
      <c r="G51" s="28">
        <v>7070</v>
      </c>
      <c r="H51" s="28">
        <v>75423</v>
      </c>
      <c r="I51" s="28">
        <v>78368</v>
      </c>
      <c r="J51" s="152"/>
      <c r="K51" s="59">
        <v>28266.799999999999</v>
      </c>
      <c r="L51" s="26">
        <f t="shared" si="31"/>
        <v>360.6931400571662</v>
      </c>
      <c r="M51" s="152"/>
      <c r="N51" s="59">
        <v>12187.28</v>
      </c>
      <c r="O51" s="26">
        <f t="shared" si="32"/>
        <v>155.51347488770926</v>
      </c>
      <c r="P51" s="152"/>
      <c r="Q51" s="59">
        <v>16079.52</v>
      </c>
      <c r="R51" s="26">
        <f t="shared" si="33"/>
        <v>205.17966516945691</v>
      </c>
      <c r="S51" s="152"/>
      <c r="T51" s="49">
        <v>3.4099487334335467E-2</v>
      </c>
      <c r="U51" s="49">
        <v>2.4861987252282705E-4</v>
      </c>
      <c r="V51" s="49">
        <v>0.14948618559678614</v>
      </c>
      <c r="W51" s="49">
        <v>0.58214055966548728</v>
      </c>
      <c r="X51" s="49">
        <v>0.21610564457368664</v>
      </c>
      <c r="Y51" s="49">
        <v>1.7919502957181584E-2</v>
      </c>
      <c r="Z51" s="24">
        <f t="shared" si="34"/>
        <v>0.43115173985028377</v>
      </c>
      <c r="AA51" s="49">
        <v>0</v>
      </c>
      <c r="AB51" s="49">
        <v>4.4068479656109135E-3</v>
      </c>
      <c r="AC51" s="49">
        <v>0.99559315203438903</v>
      </c>
      <c r="AD51" s="27">
        <f t="shared" si="35"/>
        <v>0.56884826014971634</v>
      </c>
    </row>
    <row r="52" spans="1:30" s="19" customFormat="1" ht="20.100000000000001" customHeight="1" x14ac:dyDescent="0.3">
      <c r="A52" s="12"/>
      <c r="B52" s="44">
        <v>760</v>
      </c>
      <c r="C52" s="58">
        <v>4</v>
      </c>
      <c r="D52" s="43" t="s">
        <v>153</v>
      </c>
      <c r="E52" s="28">
        <v>22148</v>
      </c>
      <c r="F52" s="28">
        <v>1504</v>
      </c>
      <c r="G52" s="28">
        <v>26</v>
      </c>
      <c r="H52" s="28">
        <v>62235</v>
      </c>
      <c r="I52" s="28">
        <v>62246</v>
      </c>
      <c r="J52" s="152"/>
      <c r="K52" s="59">
        <v>20147.41</v>
      </c>
      <c r="L52" s="26">
        <f t="shared" si="31"/>
        <v>323.67397101821803</v>
      </c>
      <c r="M52" s="152"/>
      <c r="N52" s="59">
        <v>11565.51</v>
      </c>
      <c r="O52" s="26">
        <f t="shared" si="32"/>
        <v>185.80326446679305</v>
      </c>
      <c r="P52" s="152"/>
      <c r="Q52" s="59">
        <v>8581.9</v>
      </c>
      <c r="R52" s="26">
        <f t="shared" si="33"/>
        <v>137.870706551425</v>
      </c>
      <c r="S52" s="152"/>
      <c r="T52" s="49">
        <v>2.9649362630787577E-2</v>
      </c>
      <c r="U52" s="49">
        <v>0</v>
      </c>
      <c r="V52" s="49">
        <v>2.341012199202629E-2</v>
      </c>
      <c r="W52" s="49">
        <v>0.49833254218793638</v>
      </c>
      <c r="X52" s="49">
        <v>0.44148766461660571</v>
      </c>
      <c r="Y52" s="49">
        <v>7.1203085726440074E-3</v>
      </c>
      <c r="Z52" s="24">
        <f t="shared" si="34"/>
        <v>0.57404450497607384</v>
      </c>
      <c r="AA52" s="49">
        <v>0</v>
      </c>
      <c r="AB52" s="49">
        <v>4.987240587748634E-3</v>
      </c>
      <c r="AC52" s="49">
        <v>0.99501275941225142</v>
      </c>
      <c r="AD52" s="27">
        <f t="shared" si="35"/>
        <v>0.42595549502392616</v>
      </c>
    </row>
    <row r="53" spans="1:30" s="19" customFormat="1" ht="20.100000000000001" customHeight="1" x14ac:dyDescent="0.3">
      <c r="A53" s="12"/>
      <c r="B53" s="44">
        <v>878</v>
      </c>
      <c r="C53" s="58">
        <v>4</v>
      </c>
      <c r="D53" s="43" t="s">
        <v>157</v>
      </c>
      <c r="E53" s="28">
        <v>43631</v>
      </c>
      <c r="F53" s="28">
        <v>3406</v>
      </c>
      <c r="G53" s="28">
        <v>0</v>
      </c>
      <c r="H53" s="28">
        <v>110862</v>
      </c>
      <c r="I53" s="28">
        <v>110862</v>
      </c>
      <c r="J53" s="152"/>
      <c r="K53" s="59">
        <v>40383.360252612649</v>
      </c>
      <c r="L53" s="26">
        <f t="shared" si="31"/>
        <v>364.26692872772139</v>
      </c>
      <c r="M53" s="152"/>
      <c r="N53" s="59">
        <v>20454.196714720754</v>
      </c>
      <c r="O53" s="26">
        <f t="shared" si="32"/>
        <v>184.50142262200535</v>
      </c>
      <c r="P53" s="152">
        <v>5</v>
      </c>
      <c r="Q53" s="59">
        <v>19929.163537891898</v>
      </c>
      <c r="R53" s="26">
        <f t="shared" si="33"/>
        <v>179.7655061057161</v>
      </c>
      <c r="S53" s="152">
        <v>1</v>
      </c>
      <c r="T53" s="49">
        <v>2.9864286949014E-2</v>
      </c>
      <c r="U53" s="49">
        <v>0</v>
      </c>
      <c r="V53" s="49">
        <v>8.5782395880509871E-2</v>
      </c>
      <c r="W53" s="49">
        <v>0.51661036350526079</v>
      </c>
      <c r="X53" s="49">
        <v>0.36082016896851338</v>
      </c>
      <c r="Y53" s="49">
        <v>6.9227846967019431E-3</v>
      </c>
      <c r="Z53" s="24">
        <f t="shared" si="34"/>
        <v>0.5065006127962679</v>
      </c>
      <c r="AA53" s="49">
        <v>0</v>
      </c>
      <c r="AB53" s="49">
        <v>4.736776825606079E-3</v>
      </c>
      <c r="AC53" s="49">
        <v>0.99526322317439386</v>
      </c>
      <c r="AD53" s="27">
        <f t="shared" si="35"/>
        <v>0.49349938720373221</v>
      </c>
    </row>
    <row r="54" spans="1:30" s="68" customFormat="1" x14ac:dyDescent="0.3">
      <c r="A54" s="67"/>
      <c r="B54" s="70"/>
      <c r="C54" s="71"/>
      <c r="D54" s="85" t="s">
        <v>122</v>
      </c>
      <c r="E54" s="86">
        <f>SUM(E39:E53)</f>
        <v>603261</v>
      </c>
      <c r="F54" s="86">
        <f>SUM(F39:F53)</f>
        <v>48931</v>
      </c>
      <c r="G54" s="86">
        <f>SUM(G39:G53)</f>
        <v>60203</v>
      </c>
      <c r="H54" s="86">
        <f>SUM(H39:H53)</f>
        <v>1369673</v>
      </c>
      <c r="I54" s="86">
        <f>SUM(I39:I53)</f>
        <v>1394749</v>
      </c>
      <c r="J54" s="86"/>
      <c r="K54" s="86">
        <f>SUM(K39:K53)</f>
        <v>503891.93370716774</v>
      </c>
      <c r="L54" s="87">
        <f t="shared" ref="L54" si="36">K54*1000/I54</f>
        <v>361.27785982077614</v>
      </c>
      <c r="M54" s="109"/>
      <c r="N54" s="88">
        <f>SUM(N39:N53)</f>
        <v>223786.6101407141</v>
      </c>
      <c r="O54" s="89">
        <f t="shared" ref="O54" si="37">N54*1000/I54</f>
        <v>160.44937844781685</v>
      </c>
      <c r="P54" s="78"/>
      <c r="Q54" s="88">
        <f>SUM(Q39:Q53)</f>
        <v>280105.32356645365</v>
      </c>
      <c r="R54" s="87">
        <f t="shared" ref="R54" si="38">Q54*1000/I54</f>
        <v>200.82848137295932</v>
      </c>
      <c r="S54" s="75"/>
      <c r="T54" s="76"/>
      <c r="U54" s="76"/>
      <c r="V54" s="76"/>
      <c r="W54" s="238" t="s">
        <v>130</v>
      </c>
      <c r="X54" s="239"/>
      <c r="Y54" s="240"/>
      <c r="Z54" s="69">
        <f t="shared" ref="Z54" si="39">N54/K54</f>
        <v>0.44411627805648834</v>
      </c>
      <c r="AA54" s="76"/>
      <c r="AB54" s="76"/>
      <c r="AC54" s="76"/>
      <c r="AD54" s="77">
        <f t="shared" ref="AD54" si="40">Q54/K54</f>
        <v>0.55588372194351166</v>
      </c>
    </row>
    <row r="55" spans="1:30" s="68" customFormat="1" x14ac:dyDescent="0.3">
      <c r="A55" s="67"/>
      <c r="B55" s="70"/>
      <c r="C55" s="71"/>
      <c r="D55" s="72"/>
      <c r="E55" s="73"/>
      <c r="F55" s="73"/>
      <c r="G55" s="73"/>
      <c r="H55" s="73"/>
      <c r="I55" s="73"/>
      <c r="J55" s="80"/>
      <c r="K55" s="93"/>
      <c r="L55" s="94"/>
      <c r="M55" s="109"/>
      <c r="N55" s="93"/>
      <c r="O55" s="74"/>
      <c r="P55" s="78"/>
      <c r="Q55" s="93"/>
      <c r="R55" s="94"/>
      <c r="S55" s="75"/>
      <c r="T55" s="76"/>
      <c r="U55" s="76"/>
      <c r="V55" s="76"/>
      <c r="W55" s="76"/>
      <c r="X55" s="76"/>
      <c r="Y55" s="76"/>
      <c r="Z55" s="69"/>
      <c r="AA55" s="76"/>
      <c r="AB55" s="76"/>
      <c r="AC55" s="76"/>
      <c r="AD55" s="77"/>
    </row>
    <row r="56" spans="1:30" s="68" customFormat="1" ht="16.8" thickBot="1" x14ac:dyDescent="0.35">
      <c r="A56" s="67"/>
      <c r="B56" s="70"/>
      <c r="C56" s="71"/>
      <c r="D56" s="95"/>
      <c r="E56" s="96"/>
      <c r="F56" s="96"/>
      <c r="G56" s="96"/>
      <c r="H56" s="96"/>
      <c r="I56" s="96"/>
      <c r="J56" s="107"/>
      <c r="K56" s="98"/>
      <c r="L56" s="99"/>
      <c r="M56" s="110"/>
      <c r="N56" s="98"/>
      <c r="O56" s="100"/>
      <c r="P56" s="101"/>
      <c r="Q56" s="98"/>
      <c r="R56" s="99"/>
      <c r="S56" s="102"/>
      <c r="T56" s="103"/>
      <c r="U56" s="103"/>
      <c r="V56" s="103"/>
      <c r="W56" s="103"/>
      <c r="X56" s="103"/>
      <c r="Y56" s="103"/>
      <c r="Z56" s="104"/>
      <c r="AA56" s="103"/>
      <c r="AB56" s="103"/>
      <c r="AC56" s="103"/>
      <c r="AD56" s="105"/>
    </row>
    <row r="57" spans="1:30" s="68" customFormat="1" ht="17.25" customHeight="1" thickBot="1" x14ac:dyDescent="0.35">
      <c r="A57" s="67"/>
      <c r="B57" s="70"/>
      <c r="C57" s="106"/>
      <c r="D57" s="253" t="s">
        <v>167</v>
      </c>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5"/>
    </row>
    <row r="58" spans="1:30" s="19" customFormat="1" ht="20.100000000000001" customHeight="1" x14ac:dyDescent="0.3">
      <c r="A58" s="12"/>
      <c r="B58" s="44">
        <v>8</v>
      </c>
      <c r="C58" s="58">
        <v>5</v>
      </c>
      <c r="D58" s="43" t="s">
        <v>98</v>
      </c>
      <c r="E58" s="28">
        <v>10738</v>
      </c>
      <c r="F58" s="28">
        <v>3662</v>
      </c>
      <c r="G58" s="28">
        <v>0</v>
      </c>
      <c r="H58" s="28">
        <v>31465</v>
      </c>
      <c r="I58" s="28">
        <v>31465</v>
      </c>
      <c r="J58" s="152"/>
      <c r="K58" s="59">
        <v>13246.23</v>
      </c>
      <c r="L58" s="26">
        <f t="shared" ref="L58:L67" si="41">K58*1000/I58</f>
        <v>420.98299698077227</v>
      </c>
      <c r="M58" s="152"/>
      <c r="N58" s="59">
        <v>5241.12</v>
      </c>
      <c r="O58" s="26">
        <f t="shared" ref="O58:O67" si="42">N58*1000/I58</f>
        <v>166.56983950421102</v>
      </c>
      <c r="P58" s="152"/>
      <c r="Q58" s="59">
        <v>8005.1100000000006</v>
      </c>
      <c r="R58" s="26">
        <f t="shared" ref="R58:R67" si="43">Q58*1000/I58</f>
        <v>254.41315747656128</v>
      </c>
      <c r="S58" s="152">
        <v>1</v>
      </c>
      <c r="T58" s="49">
        <v>3.3078807583112005E-2</v>
      </c>
      <c r="U58" s="49">
        <v>3.3370729920322371E-3</v>
      </c>
      <c r="V58" s="49">
        <v>0.10766591873492688</v>
      </c>
      <c r="W58" s="49">
        <v>0.61708566108007445</v>
      </c>
      <c r="X58" s="49">
        <v>0.22619211160973227</v>
      </c>
      <c r="Y58" s="49">
        <v>1.2640428000122111E-2</v>
      </c>
      <c r="Z58" s="24">
        <f t="shared" ref="Z58:Z67" si="44">N58/K58</f>
        <v>0.3956688053884011</v>
      </c>
      <c r="AA58" s="49">
        <v>0</v>
      </c>
      <c r="AB58" s="49">
        <v>2.3335094708255102E-3</v>
      </c>
      <c r="AC58" s="49">
        <v>0.99766649052917444</v>
      </c>
      <c r="AD58" s="27">
        <f t="shared" ref="AD58:AD67" si="45">Q58/K58</f>
        <v>0.60433119461159901</v>
      </c>
    </row>
    <row r="59" spans="1:30" s="19" customFormat="1" ht="20.100000000000001" customHeight="1" x14ac:dyDescent="0.3">
      <c r="A59" s="12"/>
      <c r="B59" s="44">
        <v>56</v>
      </c>
      <c r="C59" s="58">
        <v>5</v>
      </c>
      <c r="D59" s="43" t="s">
        <v>77</v>
      </c>
      <c r="E59" s="28">
        <v>11562</v>
      </c>
      <c r="F59" s="28">
        <v>2040</v>
      </c>
      <c r="G59" s="28">
        <v>40</v>
      </c>
      <c r="H59" s="28">
        <v>31128</v>
      </c>
      <c r="I59" s="28">
        <v>31145</v>
      </c>
      <c r="J59" s="152"/>
      <c r="K59" s="59">
        <v>13468.880335350445</v>
      </c>
      <c r="L59" s="26">
        <f t="shared" si="41"/>
        <v>432.4572270139812</v>
      </c>
      <c r="M59" s="152"/>
      <c r="N59" s="59">
        <v>8526.5002850478777</v>
      </c>
      <c r="O59" s="26">
        <f t="shared" si="42"/>
        <v>273.76786916191611</v>
      </c>
      <c r="P59" s="152">
        <v>5</v>
      </c>
      <c r="Q59" s="59">
        <v>4942.3800503025659</v>
      </c>
      <c r="R59" s="26">
        <f t="shared" si="43"/>
        <v>158.68935785206506</v>
      </c>
      <c r="S59" s="152"/>
      <c r="T59" s="49">
        <v>2.0116107930093958E-2</v>
      </c>
      <c r="U59" s="49">
        <v>0</v>
      </c>
      <c r="V59" s="49">
        <v>0.13205066115747838</v>
      </c>
      <c r="W59" s="49">
        <v>0.42500790228726903</v>
      </c>
      <c r="X59" s="49">
        <v>0.41509061944844639</v>
      </c>
      <c r="Y59" s="49">
        <v>7.7347091767123169E-3</v>
      </c>
      <c r="Z59" s="24">
        <f t="shared" si="44"/>
        <v>0.63305189984272203</v>
      </c>
      <c r="AA59" s="49">
        <v>0</v>
      </c>
      <c r="AB59" s="49">
        <v>3.0248584382103071E-3</v>
      </c>
      <c r="AC59" s="49">
        <v>0.99697514156178968</v>
      </c>
      <c r="AD59" s="27">
        <f t="shared" si="45"/>
        <v>0.36694810015727791</v>
      </c>
    </row>
    <row r="60" spans="1:30" s="19" customFormat="1" ht="20.100000000000001" customHeight="1" x14ac:dyDescent="0.3">
      <c r="A60" s="12"/>
      <c r="B60" s="44">
        <v>67</v>
      </c>
      <c r="C60" s="58">
        <v>5</v>
      </c>
      <c r="D60" s="43" t="s">
        <v>33</v>
      </c>
      <c r="E60" s="28">
        <v>8467</v>
      </c>
      <c r="F60" s="28">
        <v>2792</v>
      </c>
      <c r="G60" s="28">
        <v>0</v>
      </c>
      <c r="H60" s="28">
        <v>21854</v>
      </c>
      <c r="I60" s="28">
        <v>21854</v>
      </c>
      <c r="J60" s="152"/>
      <c r="K60" s="59">
        <v>7249.31</v>
      </c>
      <c r="L60" s="26">
        <f t="shared" si="41"/>
        <v>331.71547542783929</v>
      </c>
      <c r="M60" s="152"/>
      <c r="N60" s="59">
        <v>3168.88</v>
      </c>
      <c r="O60" s="26">
        <f t="shared" si="42"/>
        <v>145.00228791067997</v>
      </c>
      <c r="P60" s="152"/>
      <c r="Q60" s="59">
        <v>4080.43</v>
      </c>
      <c r="R60" s="26">
        <f t="shared" si="43"/>
        <v>186.71318751715933</v>
      </c>
      <c r="S60" s="152">
        <v>1</v>
      </c>
      <c r="T60" s="49">
        <v>3.8000807856403522E-2</v>
      </c>
      <c r="U60" s="49">
        <v>0</v>
      </c>
      <c r="V60" s="49">
        <v>0.16585039509227231</v>
      </c>
      <c r="W60" s="49">
        <v>0.55043737850597052</v>
      </c>
      <c r="X60" s="49">
        <v>0.23682184241751028</v>
      </c>
      <c r="Y60" s="49">
        <v>8.8895761278432756E-3</v>
      </c>
      <c r="Z60" s="24">
        <f t="shared" si="44"/>
        <v>0.43712849912612373</v>
      </c>
      <c r="AA60" s="49">
        <v>0</v>
      </c>
      <c r="AB60" s="49">
        <v>2.132128231583436E-4</v>
      </c>
      <c r="AC60" s="49">
        <v>0.99978678717684166</v>
      </c>
      <c r="AD60" s="27">
        <f t="shared" si="45"/>
        <v>0.56287150087387627</v>
      </c>
    </row>
    <row r="61" spans="1:30" s="25" customFormat="1" ht="20.100000000000001" customHeight="1" x14ac:dyDescent="0.3">
      <c r="A61" s="12"/>
      <c r="B61" s="44">
        <v>214</v>
      </c>
      <c r="C61" s="58">
        <v>5</v>
      </c>
      <c r="D61" s="43" t="s">
        <v>40</v>
      </c>
      <c r="E61" s="28">
        <v>17649</v>
      </c>
      <c r="F61" s="28">
        <v>4435</v>
      </c>
      <c r="G61" s="28">
        <v>0</v>
      </c>
      <c r="H61" s="28">
        <v>46589</v>
      </c>
      <c r="I61" s="28">
        <v>46589</v>
      </c>
      <c r="J61" s="152"/>
      <c r="K61" s="59">
        <v>21125.68</v>
      </c>
      <c r="L61" s="26">
        <f t="shared" si="41"/>
        <v>453.4478095687823</v>
      </c>
      <c r="M61" s="152"/>
      <c r="N61" s="59">
        <v>5982.36</v>
      </c>
      <c r="O61" s="26">
        <f t="shared" si="42"/>
        <v>128.40713473137436</v>
      </c>
      <c r="P61" s="152"/>
      <c r="Q61" s="59">
        <v>15143.32</v>
      </c>
      <c r="R61" s="26">
        <f t="shared" si="43"/>
        <v>325.04067483740795</v>
      </c>
      <c r="S61" s="152">
        <v>1</v>
      </c>
      <c r="T61" s="49">
        <v>4.2911158806892259E-2</v>
      </c>
      <c r="U61" s="49">
        <v>0</v>
      </c>
      <c r="V61" s="49">
        <v>0.13086975708583234</v>
      </c>
      <c r="W61" s="49">
        <v>0.62647684191523079</v>
      </c>
      <c r="X61" s="49">
        <v>0.19395857153364224</v>
      </c>
      <c r="Y61" s="49">
        <v>5.7836706584023703E-3</v>
      </c>
      <c r="Z61" s="24">
        <f t="shared" si="44"/>
        <v>0.28317952368870491</v>
      </c>
      <c r="AA61" s="49">
        <v>0</v>
      </c>
      <c r="AB61" s="49">
        <v>1.8278686575995224E-3</v>
      </c>
      <c r="AC61" s="49">
        <v>0.99817213134240046</v>
      </c>
      <c r="AD61" s="27">
        <f t="shared" si="45"/>
        <v>0.71682047631129509</v>
      </c>
    </row>
    <row r="62" spans="1:30" s="19" customFormat="1" ht="20.100000000000001" customHeight="1" x14ac:dyDescent="0.3">
      <c r="A62" s="12"/>
      <c r="B62" s="44">
        <v>224</v>
      </c>
      <c r="C62" s="58">
        <v>5</v>
      </c>
      <c r="D62" s="43" t="s">
        <v>137</v>
      </c>
      <c r="E62" s="28">
        <v>1501</v>
      </c>
      <c r="F62" s="28">
        <v>444</v>
      </c>
      <c r="G62" s="28">
        <v>0</v>
      </c>
      <c r="H62" s="28">
        <v>4222</v>
      </c>
      <c r="I62" s="28">
        <v>4222</v>
      </c>
      <c r="J62" s="152"/>
      <c r="K62" s="59">
        <v>1256.3599999999999</v>
      </c>
      <c r="L62" s="26">
        <f t="shared" si="41"/>
        <v>297.57460918995736</v>
      </c>
      <c r="M62" s="152"/>
      <c r="N62" s="59">
        <v>506.57</v>
      </c>
      <c r="O62" s="26">
        <f t="shared" si="42"/>
        <v>119.98342018000947</v>
      </c>
      <c r="P62" s="152">
        <v>5</v>
      </c>
      <c r="Q62" s="59">
        <v>749.79</v>
      </c>
      <c r="R62" s="26">
        <f t="shared" si="43"/>
        <v>177.5911890099479</v>
      </c>
      <c r="S62" s="152"/>
      <c r="T62" s="49">
        <v>4.5916655151311769E-2</v>
      </c>
      <c r="U62" s="49">
        <v>0</v>
      </c>
      <c r="V62" s="49">
        <v>0.32947075428864719</v>
      </c>
      <c r="W62" s="49">
        <v>0.62461259056004115</v>
      </c>
      <c r="X62" s="49">
        <v>0</v>
      </c>
      <c r="Y62" s="49">
        <v>0</v>
      </c>
      <c r="Z62" s="24">
        <f t="shared" si="44"/>
        <v>0.40320449552675985</v>
      </c>
      <c r="AA62" s="49">
        <v>0</v>
      </c>
      <c r="AB62" s="49">
        <v>0</v>
      </c>
      <c r="AC62" s="49">
        <v>1</v>
      </c>
      <c r="AD62" s="27">
        <f t="shared" si="45"/>
        <v>0.59679550447324015</v>
      </c>
    </row>
    <row r="63" spans="1:30" s="19" customFormat="1" ht="20.100000000000001" customHeight="1" x14ac:dyDescent="0.3">
      <c r="A63" s="12"/>
      <c r="B63" s="44">
        <v>233</v>
      </c>
      <c r="C63" s="58">
        <v>5</v>
      </c>
      <c r="D63" s="43" t="s">
        <v>96</v>
      </c>
      <c r="E63" s="28">
        <v>14250</v>
      </c>
      <c r="F63" s="28">
        <v>3741</v>
      </c>
      <c r="G63" s="28">
        <v>0</v>
      </c>
      <c r="H63" s="28">
        <v>41379</v>
      </c>
      <c r="I63" s="28">
        <v>41379</v>
      </c>
      <c r="J63" s="152"/>
      <c r="K63" s="59">
        <v>17851.377181771946</v>
      </c>
      <c r="L63" s="26">
        <f t="shared" si="41"/>
        <v>431.4115174792031</v>
      </c>
      <c r="M63" s="152"/>
      <c r="N63" s="59">
        <v>7671.5796045061534</v>
      </c>
      <c r="O63" s="26">
        <f t="shared" si="42"/>
        <v>185.39789759313066</v>
      </c>
      <c r="P63" s="152"/>
      <c r="Q63" s="59">
        <v>10179.797577265792</v>
      </c>
      <c r="R63" s="26">
        <f t="shared" si="43"/>
        <v>246.01361988607243</v>
      </c>
      <c r="S63" s="152">
        <v>1</v>
      </c>
      <c r="T63" s="49">
        <v>2.972008526980242E-2</v>
      </c>
      <c r="U63" s="49">
        <v>0</v>
      </c>
      <c r="V63" s="49">
        <v>5.621528058532891E-2</v>
      </c>
      <c r="W63" s="49">
        <v>0.41777576004261735</v>
      </c>
      <c r="X63" s="49">
        <v>0.49086756556553612</v>
      </c>
      <c r="Y63" s="49">
        <v>5.4213085367152752E-3</v>
      </c>
      <c r="Z63" s="24">
        <f t="shared" si="44"/>
        <v>0.42974721369618524</v>
      </c>
      <c r="AA63" s="49">
        <v>0</v>
      </c>
      <c r="AB63" s="49">
        <v>2.1513197913589709E-4</v>
      </c>
      <c r="AC63" s="49">
        <v>0.99978486802086408</v>
      </c>
      <c r="AD63" s="27">
        <f t="shared" si="45"/>
        <v>0.57025278630381471</v>
      </c>
    </row>
    <row r="64" spans="1:30" s="19" customFormat="1" ht="20.100000000000001" customHeight="1" x14ac:dyDescent="0.3">
      <c r="A64" s="12"/>
      <c r="B64" s="44">
        <v>524</v>
      </c>
      <c r="C64" s="58">
        <v>5</v>
      </c>
      <c r="D64" s="43" t="s">
        <v>121</v>
      </c>
      <c r="E64" s="28">
        <v>3678</v>
      </c>
      <c r="F64" s="28">
        <v>426</v>
      </c>
      <c r="G64" s="28">
        <v>127</v>
      </c>
      <c r="H64" s="28">
        <v>8795</v>
      </c>
      <c r="I64" s="28">
        <v>8848</v>
      </c>
      <c r="J64" s="152"/>
      <c r="K64" s="59">
        <v>3657.74</v>
      </c>
      <c r="L64" s="26">
        <f t="shared" si="41"/>
        <v>413.3973779385172</v>
      </c>
      <c r="M64" s="152"/>
      <c r="N64" s="59">
        <v>1046.33</v>
      </c>
      <c r="O64" s="26">
        <f t="shared" si="42"/>
        <v>118.25610307414104</v>
      </c>
      <c r="P64" s="152"/>
      <c r="Q64" s="59">
        <v>2611.41</v>
      </c>
      <c r="R64" s="26">
        <f t="shared" si="43"/>
        <v>295.14127486437616</v>
      </c>
      <c r="S64" s="152">
        <v>1</v>
      </c>
      <c r="T64" s="49">
        <v>4.6314260319402105E-2</v>
      </c>
      <c r="U64" s="49">
        <v>0</v>
      </c>
      <c r="V64" s="49">
        <v>0.1889652404117248</v>
      </c>
      <c r="W64" s="49">
        <v>0.64193896762971525</v>
      </c>
      <c r="X64" s="49">
        <v>0.12278153163915782</v>
      </c>
      <c r="Y64" s="49">
        <v>0</v>
      </c>
      <c r="Z64" s="24">
        <f t="shared" si="44"/>
        <v>0.28605915127920517</v>
      </c>
      <c r="AA64" s="49">
        <v>0</v>
      </c>
      <c r="AB64" s="49">
        <v>5.0585698913613725E-3</v>
      </c>
      <c r="AC64" s="49">
        <v>0.99494143010863867</v>
      </c>
      <c r="AD64" s="27">
        <f t="shared" si="45"/>
        <v>0.71394084872079477</v>
      </c>
    </row>
    <row r="65" spans="1:30" s="19" customFormat="1" ht="20.100000000000001" customHeight="1" x14ac:dyDescent="0.3">
      <c r="A65" s="12"/>
      <c r="B65" s="44">
        <v>565</v>
      </c>
      <c r="C65" s="58">
        <v>5</v>
      </c>
      <c r="D65" s="43" t="s">
        <v>83</v>
      </c>
      <c r="E65" s="28">
        <v>3246</v>
      </c>
      <c r="F65" s="28">
        <v>576</v>
      </c>
      <c r="G65" s="28">
        <v>0</v>
      </c>
      <c r="H65" s="28">
        <v>8223</v>
      </c>
      <c r="I65" s="28">
        <v>8223</v>
      </c>
      <c r="J65" s="152"/>
      <c r="K65" s="59">
        <v>3552.3939591796684</v>
      </c>
      <c r="L65" s="26">
        <f t="shared" si="41"/>
        <v>432.00704842267641</v>
      </c>
      <c r="M65" s="152"/>
      <c r="N65" s="59">
        <v>1277.1031673437346</v>
      </c>
      <c r="O65" s="26">
        <f t="shared" si="42"/>
        <v>155.30866683007838</v>
      </c>
      <c r="P65" s="152">
        <v>6</v>
      </c>
      <c r="Q65" s="59">
        <v>2275.2907918359338</v>
      </c>
      <c r="R65" s="26">
        <f t="shared" si="43"/>
        <v>276.69838159259808</v>
      </c>
      <c r="S65" s="152"/>
      <c r="T65" s="49">
        <v>3.5478731208725231E-2</v>
      </c>
      <c r="U65" s="49">
        <v>0</v>
      </c>
      <c r="V65" s="49">
        <v>7.6501258863219046E-3</v>
      </c>
      <c r="W65" s="49">
        <v>0.85388024650496097</v>
      </c>
      <c r="X65" s="49">
        <v>0.10299089639999183</v>
      </c>
      <c r="Y65" s="49">
        <v>0</v>
      </c>
      <c r="Z65" s="24">
        <f t="shared" si="44"/>
        <v>0.35950493723918164</v>
      </c>
      <c r="AA65" s="49">
        <v>0</v>
      </c>
      <c r="AB65" s="49">
        <v>4.8828923493490399E-3</v>
      </c>
      <c r="AC65" s="49">
        <v>0.99511710765065087</v>
      </c>
      <c r="AD65" s="27">
        <f t="shared" si="45"/>
        <v>0.64049506276081836</v>
      </c>
    </row>
    <row r="66" spans="1:30" s="19" customFormat="1" ht="20.100000000000001" customHeight="1" x14ac:dyDescent="0.3">
      <c r="A66" s="12"/>
      <c r="B66" s="44">
        <v>696</v>
      </c>
      <c r="C66" s="58">
        <v>5</v>
      </c>
      <c r="D66" s="43" t="s">
        <v>150</v>
      </c>
      <c r="E66" s="28">
        <v>2257</v>
      </c>
      <c r="F66" s="28">
        <v>164</v>
      </c>
      <c r="G66" s="28">
        <v>0</v>
      </c>
      <c r="H66" s="28">
        <v>5742</v>
      </c>
      <c r="I66" s="28">
        <v>5742</v>
      </c>
      <c r="J66" s="152"/>
      <c r="K66" s="59">
        <v>2166.67</v>
      </c>
      <c r="L66" s="26">
        <f t="shared" si="41"/>
        <v>377.33716475095787</v>
      </c>
      <c r="M66" s="152"/>
      <c r="N66" s="59">
        <v>621.12</v>
      </c>
      <c r="O66" s="26">
        <f t="shared" si="42"/>
        <v>108.17136886102404</v>
      </c>
      <c r="P66" s="152"/>
      <c r="Q66" s="59">
        <v>1545.55</v>
      </c>
      <c r="R66" s="26">
        <f t="shared" si="43"/>
        <v>269.1657958899338</v>
      </c>
      <c r="S66" s="152"/>
      <c r="T66" s="49">
        <v>5.094023699124163E-2</v>
      </c>
      <c r="U66" s="49">
        <v>0</v>
      </c>
      <c r="V66" s="49">
        <v>4.5289155074703762E-2</v>
      </c>
      <c r="W66" s="49">
        <v>0.62290700669757848</v>
      </c>
      <c r="X66" s="49">
        <v>0.28086360123647602</v>
      </c>
      <c r="Y66" s="49">
        <v>0</v>
      </c>
      <c r="Z66" s="24">
        <f t="shared" si="44"/>
        <v>0.28667032819949506</v>
      </c>
      <c r="AA66" s="49">
        <v>0</v>
      </c>
      <c r="AB66" s="49">
        <v>0</v>
      </c>
      <c r="AC66" s="49">
        <v>1</v>
      </c>
      <c r="AD66" s="27">
        <f t="shared" si="45"/>
        <v>0.71332967180050488</v>
      </c>
    </row>
    <row r="67" spans="1:30" s="19" customFormat="1" ht="20.100000000000001" customHeight="1" x14ac:dyDescent="0.3">
      <c r="A67" s="12"/>
      <c r="B67" s="44">
        <v>731</v>
      </c>
      <c r="C67" s="58">
        <v>5</v>
      </c>
      <c r="D67" s="43" t="s">
        <v>36</v>
      </c>
      <c r="E67" s="28">
        <v>4064</v>
      </c>
      <c r="F67" s="28">
        <v>452</v>
      </c>
      <c r="G67" s="28">
        <v>0</v>
      </c>
      <c r="H67" s="28">
        <v>10771</v>
      </c>
      <c r="I67" s="28">
        <v>10771</v>
      </c>
      <c r="J67" s="152"/>
      <c r="K67" s="59">
        <v>4898.1000000000004</v>
      </c>
      <c r="L67" s="26">
        <f t="shared" si="41"/>
        <v>454.74886268684429</v>
      </c>
      <c r="M67" s="152"/>
      <c r="N67" s="59">
        <v>1709.08</v>
      </c>
      <c r="O67" s="26">
        <f t="shared" si="42"/>
        <v>158.67421780707454</v>
      </c>
      <c r="P67" s="152"/>
      <c r="Q67" s="59">
        <v>3189.02</v>
      </c>
      <c r="R67" s="26">
        <f t="shared" si="43"/>
        <v>296.07464487976978</v>
      </c>
      <c r="S67" s="152"/>
      <c r="T67" s="49">
        <v>3.4726285486928639E-2</v>
      </c>
      <c r="U67" s="49">
        <v>0</v>
      </c>
      <c r="V67" s="49">
        <v>9.1645797739134505E-2</v>
      </c>
      <c r="W67" s="49">
        <v>0.58628033795960399</v>
      </c>
      <c r="X67" s="49">
        <v>0.27821400987665879</v>
      </c>
      <c r="Y67" s="49">
        <v>9.1335689376740702E-3</v>
      </c>
      <c r="Z67" s="24">
        <f t="shared" si="44"/>
        <v>0.34892713501153505</v>
      </c>
      <c r="AA67" s="49">
        <v>0</v>
      </c>
      <c r="AB67" s="49">
        <v>1.1665025619155729E-3</v>
      </c>
      <c r="AC67" s="49">
        <v>0.99883349743808447</v>
      </c>
      <c r="AD67" s="27">
        <f t="shared" si="45"/>
        <v>0.65107286498846484</v>
      </c>
    </row>
    <row r="68" spans="1:30" s="68" customFormat="1" x14ac:dyDescent="0.3">
      <c r="A68" s="67"/>
      <c r="B68" s="70"/>
      <c r="C68" s="71"/>
      <c r="D68" s="85" t="s">
        <v>122</v>
      </c>
      <c r="E68" s="86">
        <f>SUM(E58:E67)</f>
        <v>77412</v>
      </c>
      <c r="F68" s="86">
        <f>SUM(F58:F67)</f>
        <v>18732</v>
      </c>
      <c r="G68" s="86">
        <f>SUM(G58:G67)</f>
        <v>167</v>
      </c>
      <c r="H68" s="86">
        <f>SUM(H58:H67)</f>
        <v>210168</v>
      </c>
      <c r="I68" s="86">
        <f>SUM(I58:I67)</f>
        <v>210238</v>
      </c>
      <c r="J68" s="86"/>
      <c r="K68" s="86">
        <f>SUM(K58:K67)</f>
        <v>88472.741476302064</v>
      </c>
      <c r="L68" s="87">
        <f t="shared" ref="L68" si="46">K68*1000/I68</f>
        <v>420.82183751891694</v>
      </c>
      <c r="M68" s="109"/>
      <c r="N68" s="88">
        <f>SUM(N58:N67)</f>
        <v>35750.643056897767</v>
      </c>
      <c r="O68" s="89">
        <f t="shared" ref="O68" si="47">N68*1000/I68</f>
        <v>170.0484358531653</v>
      </c>
      <c r="P68" s="78"/>
      <c r="Q68" s="88">
        <f>SUM(Q58:Q67)</f>
        <v>52722.098419404298</v>
      </c>
      <c r="R68" s="87">
        <f t="shared" ref="R68" si="48">Q68*1000/I68</f>
        <v>250.77340166575166</v>
      </c>
      <c r="S68" s="75"/>
      <c r="T68" s="76"/>
      <c r="U68" s="76"/>
      <c r="V68" s="76"/>
      <c r="W68" s="238" t="s">
        <v>130</v>
      </c>
      <c r="X68" s="239"/>
      <c r="Y68" s="240"/>
      <c r="Z68" s="69">
        <f t="shared" ref="Z68" si="49">N68/K68</f>
        <v>0.40408652948178148</v>
      </c>
      <c r="AA68" s="76"/>
      <c r="AB68" s="76"/>
      <c r="AC68" s="76"/>
      <c r="AD68" s="77">
        <f t="shared" ref="AD68" si="50">Q68/K68</f>
        <v>0.59591347051821852</v>
      </c>
    </row>
    <row r="69" spans="1:30" s="68" customFormat="1" x14ac:dyDescent="0.3">
      <c r="A69" s="67"/>
      <c r="B69" s="70"/>
      <c r="C69" s="71"/>
      <c r="D69" s="72"/>
      <c r="E69" s="73"/>
      <c r="F69" s="73"/>
      <c r="G69" s="73"/>
      <c r="H69" s="73"/>
      <c r="I69" s="73"/>
      <c r="J69" s="80"/>
      <c r="K69" s="93"/>
      <c r="L69" s="94"/>
      <c r="M69" s="109"/>
      <c r="N69" s="93"/>
      <c r="O69" s="74"/>
      <c r="P69" s="78"/>
      <c r="Q69" s="93"/>
      <c r="R69" s="94"/>
      <c r="S69" s="75"/>
      <c r="T69" s="76"/>
      <c r="U69" s="76"/>
      <c r="V69" s="76"/>
      <c r="W69" s="76"/>
      <c r="X69" s="76"/>
      <c r="Y69" s="76"/>
      <c r="Z69" s="69"/>
      <c r="AA69" s="76"/>
      <c r="AB69" s="76"/>
      <c r="AC69" s="76"/>
      <c r="AD69" s="77"/>
    </row>
    <row r="70" spans="1:30" s="68" customFormat="1" ht="16.8" thickBot="1" x14ac:dyDescent="0.35">
      <c r="A70" s="67"/>
      <c r="B70" s="70"/>
      <c r="C70" s="71"/>
      <c r="D70" s="95"/>
      <c r="E70" s="96"/>
      <c r="F70" s="96"/>
      <c r="G70" s="96"/>
      <c r="H70" s="96"/>
      <c r="I70" s="96"/>
      <c r="J70" s="107"/>
      <c r="K70" s="98"/>
      <c r="L70" s="99"/>
      <c r="M70" s="110"/>
      <c r="N70" s="98"/>
      <c r="O70" s="100"/>
      <c r="P70" s="101"/>
      <c r="Q70" s="98"/>
      <c r="R70" s="99"/>
      <c r="S70" s="102"/>
      <c r="T70" s="103"/>
      <c r="U70" s="103"/>
      <c r="V70" s="103"/>
      <c r="W70" s="103"/>
      <c r="X70" s="103"/>
      <c r="Y70" s="103"/>
      <c r="Z70" s="104"/>
      <c r="AA70" s="103"/>
      <c r="AB70" s="103"/>
      <c r="AC70" s="103"/>
      <c r="AD70" s="105"/>
    </row>
    <row r="71" spans="1:30" s="68" customFormat="1" ht="17.25" customHeight="1" thickBot="1" x14ac:dyDescent="0.35">
      <c r="A71" s="67"/>
      <c r="B71" s="70"/>
      <c r="C71" s="106"/>
      <c r="D71" s="244" t="s">
        <v>125</v>
      </c>
      <c r="E71" s="248"/>
      <c r="F71" s="248"/>
      <c r="G71" s="248"/>
      <c r="H71" s="248"/>
      <c r="I71" s="248"/>
      <c r="J71" s="248"/>
      <c r="K71" s="248"/>
      <c r="L71" s="248"/>
      <c r="M71" s="248"/>
      <c r="N71" s="248"/>
      <c r="O71" s="248"/>
      <c r="P71" s="248"/>
      <c r="Q71" s="248"/>
      <c r="R71" s="248"/>
      <c r="S71" s="248"/>
      <c r="T71" s="248"/>
      <c r="U71" s="248"/>
      <c r="V71" s="248"/>
      <c r="W71" s="248"/>
      <c r="X71" s="248"/>
      <c r="Y71" s="248"/>
      <c r="Z71" s="248"/>
      <c r="AA71" s="248"/>
      <c r="AB71" s="248"/>
      <c r="AC71" s="248"/>
      <c r="AD71" s="249"/>
    </row>
    <row r="72" spans="1:30" s="19" customFormat="1" ht="20.100000000000001" customHeight="1" x14ac:dyDescent="0.3">
      <c r="A72" s="12"/>
      <c r="B72" s="44">
        <v>414</v>
      </c>
      <c r="C72" s="58">
        <v>6</v>
      </c>
      <c r="D72" s="43" t="s">
        <v>60</v>
      </c>
      <c r="E72" s="28">
        <v>2775</v>
      </c>
      <c r="F72" s="28">
        <v>875</v>
      </c>
      <c r="G72" s="28">
        <v>0</v>
      </c>
      <c r="H72" s="28">
        <v>8000</v>
      </c>
      <c r="I72" s="28">
        <v>8000</v>
      </c>
      <c r="J72" s="152"/>
      <c r="K72" s="59">
        <v>2474.9699999999998</v>
      </c>
      <c r="L72" s="26">
        <f t="shared" ref="L72:L82" si="51">K72*1000/I72</f>
        <v>309.37124999999997</v>
      </c>
      <c r="M72" s="152"/>
      <c r="N72" s="59">
        <v>523.09</v>
      </c>
      <c r="O72" s="26">
        <f t="shared" ref="O72:O82" si="52">N72*1000/I72</f>
        <v>65.386250000000004</v>
      </c>
      <c r="P72" s="152"/>
      <c r="Q72" s="59">
        <v>1951.88</v>
      </c>
      <c r="R72" s="26">
        <f t="shared" ref="R72:R82" si="53">Q72*1000/I72</f>
        <v>243.98500000000001</v>
      </c>
      <c r="S72" s="152"/>
      <c r="T72" s="49">
        <v>8.4268481523256028E-2</v>
      </c>
      <c r="U72" s="49">
        <v>0</v>
      </c>
      <c r="V72" s="49">
        <v>4.8557609589172032E-2</v>
      </c>
      <c r="W72" s="49">
        <v>0.86717390888757195</v>
      </c>
      <c r="X72" s="49">
        <v>0</v>
      </c>
      <c r="Y72" s="49">
        <v>0</v>
      </c>
      <c r="Z72" s="24">
        <f t="shared" ref="Z72:Z82" si="54">N72/K72</f>
        <v>0.21135205679260763</v>
      </c>
      <c r="AA72" s="49">
        <v>0</v>
      </c>
      <c r="AB72" s="49">
        <v>5.4767711129782562E-3</v>
      </c>
      <c r="AC72" s="49">
        <v>0.99452322888702172</v>
      </c>
      <c r="AD72" s="27">
        <f t="shared" ref="AD72:AD82" si="55">Q72/K72</f>
        <v>0.78864794320739251</v>
      </c>
    </row>
    <row r="73" spans="1:30" s="19" customFormat="1" ht="20.100000000000001" customHeight="1" x14ac:dyDescent="0.3">
      <c r="A73" s="12"/>
      <c r="B73" s="44">
        <v>426</v>
      </c>
      <c r="C73" s="58">
        <v>6</v>
      </c>
      <c r="D73" s="43" t="s">
        <v>146</v>
      </c>
      <c r="E73" s="28">
        <v>4035</v>
      </c>
      <c r="F73" s="28">
        <v>1607</v>
      </c>
      <c r="G73" s="28">
        <v>180</v>
      </c>
      <c r="H73" s="28">
        <v>10498</v>
      </c>
      <c r="I73" s="28">
        <v>10573</v>
      </c>
      <c r="J73" s="152"/>
      <c r="K73" s="59">
        <v>3190.4</v>
      </c>
      <c r="L73" s="26">
        <f t="shared" si="51"/>
        <v>301.74973990352788</v>
      </c>
      <c r="M73" s="152"/>
      <c r="N73" s="59">
        <v>649.07000000000005</v>
      </c>
      <c r="O73" s="26">
        <f t="shared" si="52"/>
        <v>61.389388063936444</v>
      </c>
      <c r="P73" s="152"/>
      <c r="Q73" s="59">
        <v>2541.33</v>
      </c>
      <c r="R73" s="26">
        <f t="shared" si="53"/>
        <v>240.3603518395914</v>
      </c>
      <c r="S73" s="152"/>
      <c r="T73" s="49">
        <v>8.9112114255781347E-2</v>
      </c>
      <c r="U73" s="49">
        <v>0</v>
      </c>
      <c r="V73" s="49">
        <v>0.12325327006332136</v>
      </c>
      <c r="W73" s="49">
        <v>0.77534010199208092</v>
      </c>
      <c r="X73" s="49">
        <v>0</v>
      </c>
      <c r="Y73" s="49">
        <v>1.2294513688816306E-2</v>
      </c>
      <c r="Z73" s="24">
        <f t="shared" si="54"/>
        <v>0.20344470912738216</v>
      </c>
      <c r="AA73" s="49">
        <v>0</v>
      </c>
      <c r="AB73" s="49">
        <v>0</v>
      </c>
      <c r="AC73" s="49">
        <v>1</v>
      </c>
      <c r="AD73" s="27">
        <f t="shared" si="55"/>
        <v>0.79655529087261778</v>
      </c>
    </row>
    <row r="74" spans="1:30" s="19" customFormat="1" ht="20.100000000000001" customHeight="1" x14ac:dyDescent="0.3">
      <c r="A74" s="12"/>
      <c r="B74" s="44">
        <v>430</v>
      </c>
      <c r="C74" s="58">
        <v>6</v>
      </c>
      <c r="D74" s="43" t="s">
        <v>102</v>
      </c>
      <c r="E74" s="28">
        <v>12095</v>
      </c>
      <c r="F74" s="28">
        <v>5715</v>
      </c>
      <c r="G74" s="28">
        <v>0</v>
      </c>
      <c r="H74" s="28">
        <v>41788</v>
      </c>
      <c r="I74" s="28">
        <v>41788</v>
      </c>
      <c r="J74" s="152"/>
      <c r="K74" s="59">
        <v>19425.939999999999</v>
      </c>
      <c r="L74" s="26">
        <f t="shared" si="51"/>
        <v>464.86886187422226</v>
      </c>
      <c r="M74" s="152"/>
      <c r="N74" s="59">
        <v>4693.33</v>
      </c>
      <c r="O74" s="26">
        <f t="shared" si="52"/>
        <v>112.31286493730258</v>
      </c>
      <c r="P74" s="152"/>
      <c r="Q74" s="59">
        <v>14732.61</v>
      </c>
      <c r="R74" s="26">
        <f t="shared" si="53"/>
        <v>352.55599693691971</v>
      </c>
      <c r="S74" s="152"/>
      <c r="T74" s="49">
        <v>4.9058983706664568E-2</v>
      </c>
      <c r="U74" s="49">
        <v>0</v>
      </c>
      <c r="V74" s="49">
        <v>0.16384954818859956</v>
      </c>
      <c r="W74" s="49">
        <v>0.77558577811489926</v>
      </c>
      <c r="X74" s="49">
        <v>0</v>
      </c>
      <c r="Y74" s="49">
        <v>1.1505689989836641E-2</v>
      </c>
      <c r="Z74" s="24">
        <f t="shared" si="54"/>
        <v>0.24160117863022332</v>
      </c>
      <c r="AA74" s="49">
        <v>0</v>
      </c>
      <c r="AB74" s="49">
        <v>0</v>
      </c>
      <c r="AC74" s="49">
        <v>1</v>
      </c>
      <c r="AD74" s="27">
        <f t="shared" si="55"/>
        <v>0.75839882136977677</v>
      </c>
    </row>
    <row r="75" spans="1:30" s="19" customFormat="1" ht="20.100000000000001" customHeight="1" x14ac:dyDescent="0.3">
      <c r="A75" s="12"/>
      <c r="B75" s="44">
        <v>623</v>
      </c>
      <c r="C75" s="58">
        <v>6</v>
      </c>
      <c r="D75" s="43" t="s">
        <v>45</v>
      </c>
      <c r="E75" s="28">
        <v>2312</v>
      </c>
      <c r="F75" s="28">
        <v>39</v>
      </c>
      <c r="G75" s="28">
        <v>0</v>
      </c>
      <c r="H75" s="28">
        <v>4996</v>
      </c>
      <c r="I75" s="28">
        <v>4996</v>
      </c>
      <c r="J75" s="152"/>
      <c r="K75" s="59">
        <v>2258.41</v>
      </c>
      <c r="L75" s="26">
        <f t="shared" si="51"/>
        <v>452.04363490792633</v>
      </c>
      <c r="M75" s="152"/>
      <c r="N75" s="59">
        <v>772.73</v>
      </c>
      <c r="O75" s="26">
        <f t="shared" si="52"/>
        <v>154.6697357886309</v>
      </c>
      <c r="P75" s="152"/>
      <c r="Q75" s="59">
        <v>1485.68</v>
      </c>
      <c r="R75" s="26">
        <f t="shared" si="53"/>
        <v>297.37389911929546</v>
      </c>
      <c r="S75" s="152"/>
      <c r="T75" s="49">
        <v>3.5626933081412654E-2</v>
      </c>
      <c r="U75" s="49">
        <v>0</v>
      </c>
      <c r="V75" s="49">
        <v>0.48803592457908973</v>
      </c>
      <c r="W75" s="49">
        <v>0.34103761986722397</v>
      </c>
      <c r="X75" s="49">
        <v>0.13529952247227361</v>
      </c>
      <c r="Y75" s="49">
        <v>0</v>
      </c>
      <c r="Z75" s="24">
        <f t="shared" si="54"/>
        <v>0.34215665003254503</v>
      </c>
      <c r="AA75" s="49">
        <v>0</v>
      </c>
      <c r="AB75" s="49">
        <v>1.8308114802649291E-2</v>
      </c>
      <c r="AC75" s="49">
        <v>0.98169188519735073</v>
      </c>
      <c r="AD75" s="27">
        <f t="shared" si="55"/>
        <v>0.65784334996745508</v>
      </c>
    </row>
    <row r="76" spans="1:30" s="19" customFormat="1" ht="20.100000000000001" customHeight="1" x14ac:dyDescent="0.3">
      <c r="A76" s="12"/>
      <c r="B76" s="44">
        <v>697</v>
      </c>
      <c r="C76" s="58">
        <v>6</v>
      </c>
      <c r="D76" s="43" t="s">
        <v>151</v>
      </c>
      <c r="E76" s="28">
        <v>3813</v>
      </c>
      <c r="F76" s="28">
        <v>65</v>
      </c>
      <c r="G76" s="28">
        <v>1912</v>
      </c>
      <c r="H76" s="28">
        <v>5586</v>
      </c>
      <c r="I76" s="28">
        <v>6382</v>
      </c>
      <c r="J76" s="152"/>
      <c r="K76" s="59">
        <v>1794</v>
      </c>
      <c r="L76" s="26">
        <f t="shared" si="51"/>
        <v>281.10310247571294</v>
      </c>
      <c r="M76" s="152"/>
      <c r="N76" s="59">
        <v>138.74</v>
      </c>
      <c r="O76" s="26">
        <f t="shared" si="52"/>
        <v>21.739266687558757</v>
      </c>
      <c r="P76" s="152"/>
      <c r="Q76" s="59">
        <v>1655.26</v>
      </c>
      <c r="R76" s="26">
        <f t="shared" si="53"/>
        <v>259.36383578815418</v>
      </c>
      <c r="S76" s="152">
        <v>3</v>
      </c>
      <c r="T76" s="49">
        <v>0.22185382730286868</v>
      </c>
      <c r="U76" s="49">
        <v>0</v>
      </c>
      <c r="V76" s="49">
        <v>0</v>
      </c>
      <c r="W76" s="49">
        <v>0.77814617269713127</v>
      </c>
      <c r="X76" s="49">
        <v>0</v>
      </c>
      <c r="Y76" s="49">
        <v>0</v>
      </c>
      <c r="Z76" s="24">
        <f t="shared" si="54"/>
        <v>7.7335562987736903E-2</v>
      </c>
      <c r="AA76" s="49">
        <v>0</v>
      </c>
      <c r="AB76" s="49">
        <v>0</v>
      </c>
      <c r="AC76" s="49">
        <v>1</v>
      </c>
      <c r="AD76" s="27">
        <f t="shared" si="55"/>
        <v>0.92266443701226308</v>
      </c>
    </row>
    <row r="77" spans="1:30" s="19" customFormat="1" ht="20.100000000000001" customHeight="1" x14ac:dyDescent="0.3">
      <c r="A77" s="12"/>
      <c r="B77" s="44">
        <v>758</v>
      </c>
      <c r="C77" s="58">
        <v>6</v>
      </c>
      <c r="D77" s="43" t="s">
        <v>164</v>
      </c>
      <c r="E77" s="190">
        <v>3517</v>
      </c>
      <c r="F77" s="190">
        <v>24</v>
      </c>
      <c r="G77" s="190">
        <v>180</v>
      </c>
      <c r="H77" s="190">
        <v>7749</v>
      </c>
      <c r="I77" s="190">
        <v>7824</v>
      </c>
      <c r="J77" s="152"/>
      <c r="K77" s="59">
        <v>2531.36</v>
      </c>
      <c r="L77" s="191">
        <f>K77*1000/I77</f>
        <v>323.53783231083844</v>
      </c>
      <c r="M77" s="152"/>
      <c r="N77" s="59">
        <v>465.87</v>
      </c>
      <c r="O77" s="191">
        <f>N77*1000/I77</f>
        <v>59.543711656441715</v>
      </c>
      <c r="P77" s="152"/>
      <c r="Q77" s="59">
        <v>2065.4899999999998</v>
      </c>
      <c r="R77" s="191">
        <f>Q77*1000/I77</f>
        <v>263.99412065439668</v>
      </c>
      <c r="S77" s="152"/>
      <c r="T77" s="49">
        <v>9.1656470689248079E-2</v>
      </c>
      <c r="U77" s="49">
        <v>0</v>
      </c>
      <c r="V77" s="49">
        <v>0</v>
      </c>
      <c r="W77" s="49">
        <v>0.90834352931075191</v>
      </c>
      <c r="X77" s="49">
        <v>0</v>
      </c>
      <c r="Y77" s="49">
        <v>0</v>
      </c>
      <c r="Z77" s="177">
        <f>N77/K77</f>
        <v>0.18403940964540799</v>
      </c>
      <c r="AA77" s="49">
        <v>0</v>
      </c>
      <c r="AB77" s="49">
        <v>0</v>
      </c>
      <c r="AC77" s="49">
        <v>1</v>
      </c>
      <c r="AD77" s="192">
        <f>Q77/K77</f>
        <v>0.8159605903545919</v>
      </c>
    </row>
    <row r="78" spans="1:30" s="19" customFormat="1" ht="20.100000000000001" customHeight="1" x14ac:dyDescent="0.3">
      <c r="A78" s="12"/>
      <c r="B78" s="44">
        <v>904</v>
      </c>
      <c r="C78" s="58">
        <v>6</v>
      </c>
      <c r="D78" s="43" t="s">
        <v>94</v>
      </c>
      <c r="E78" s="28">
        <v>437</v>
      </c>
      <c r="F78" s="28">
        <v>0</v>
      </c>
      <c r="G78" s="28">
        <v>69</v>
      </c>
      <c r="H78" s="28">
        <v>712</v>
      </c>
      <c r="I78" s="28">
        <v>741</v>
      </c>
      <c r="J78" s="152"/>
      <c r="K78" s="59">
        <v>195.85</v>
      </c>
      <c r="L78" s="26">
        <f t="shared" si="51"/>
        <v>264.30499325236167</v>
      </c>
      <c r="M78" s="152"/>
      <c r="N78" s="59">
        <v>76.22</v>
      </c>
      <c r="O78" s="26">
        <f t="shared" si="52"/>
        <v>102.86099865047234</v>
      </c>
      <c r="P78" s="152"/>
      <c r="Q78" s="59">
        <v>119.63</v>
      </c>
      <c r="R78" s="26">
        <f t="shared" si="53"/>
        <v>161.44399460188933</v>
      </c>
      <c r="S78" s="152"/>
      <c r="T78" s="49">
        <v>5.1430070847546576E-2</v>
      </c>
      <c r="U78" s="49">
        <v>0</v>
      </c>
      <c r="V78" s="49">
        <v>0</v>
      </c>
      <c r="W78" s="49">
        <v>0.94856992915245342</v>
      </c>
      <c r="X78" s="49">
        <v>0</v>
      </c>
      <c r="Y78" s="49">
        <v>0</v>
      </c>
      <c r="Z78" s="24">
        <f t="shared" si="54"/>
        <v>0.38917538932856777</v>
      </c>
      <c r="AA78" s="49">
        <v>0</v>
      </c>
      <c r="AB78" s="49">
        <v>0</v>
      </c>
      <c r="AC78" s="49">
        <v>1</v>
      </c>
      <c r="AD78" s="27">
        <f t="shared" si="55"/>
        <v>0.61082461067143223</v>
      </c>
    </row>
    <row r="79" spans="1:30" s="19" customFormat="1" ht="20.100000000000001" customHeight="1" x14ac:dyDescent="0.3">
      <c r="A79" s="12"/>
      <c r="B79" s="44">
        <v>906</v>
      </c>
      <c r="C79" s="58">
        <v>6</v>
      </c>
      <c r="D79" s="43" t="s">
        <v>138</v>
      </c>
      <c r="E79" s="28">
        <v>2297</v>
      </c>
      <c r="F79" s="28">
        <v>175</v>
      </c>
      <c r="G79" s="28">
        <v>164</v>
      </c>
      <c r="H79" s="28">
        <v>5272</v>
      </c>
      <c r="I79" s="28">
        <v>5340</v>
      </c>
      <c r="J79" s="152"/>
      <c r="K79" s="59">
        <v>1532.62</v>
      </c>
      <c r="L79" s="26">
        <f t="shared" si="51"/>
        <v>287.00749063670412</v>
      </c>
      <c r="M79" s="152"/>
      <c r="N79" s="59">
        <v>602.26</v>
      </c>
      <c r="O79" s="26">
        <f t="shared" si="52"/>
        <v>112.78277153558052</v>
      </c>
      <c r="P79" s="152"/>
      <c r="Q79" s="59">
        <v>930.36</v>
      </c>
      <c r="R79" s="26">
        <f t="shared" si="53"/>
        <v>174.22471910112358</v>
      </c>
      <c r="S79" s="152"/>
      <c r="T79" s="49">
        <v>4.8234981569421846E-2</v>
      </c>
      <c r="U79" s="49">
        <v>0</v>
      </c>
      <c r="V79" s="49">
        <v>8.5179158502972138E-3</v>
      </c>
      <c r="W79" s="49">
        <v>0.65352173479892406</v>
      </c>
      <c r="X79" s="49">
        <v>0.28972536778135694</v>
      </c>
      <c r="Y79" s="49">
        <v>0</v>
      </c>
      <c r="Z79" s="24">
        <f t="shared" si="54"/>
        <v>0.39296107319492113</v>
      </c>
      <c r="AA79" s="49">
        <v>0</v>
      </c>
      <c r="AB79" s="49">
        <v>5.9976783180704244E-3</v>
      </c>
      <c r="AC79" s="49">
        <v>0.99400232168192948</v>
      </c>
      <c r="AD79" s="27">
        <f t="shared" si="55"/>
        <v>0.60703892680507898</v>
      </c>
    </row>
    <row r="80" spans="1:30" s="19" customFormat="1" ht="20.100000000000001" customHeight="1" x14ac:dyDescent="0.3">
      <c r="A80" s="12"/>
      <c r="B80" s="44">
        <v>917</v>
      </c>
      <c r="C80" s="58">
        <v>6</v>
      </c>
      <c r="D80" s="43" t="s">
        <v>95</v>
      </c>
      <c r="E80" s="28">
        <v>991</v>
      </c>
      <c r="F80" s="28">
        <v>30</v>
      </c>
      <c r="G80" s="28">
        <v>337</v>
      </c>
      <c r="H80" s="28">
        <v>1269</v>
      </c>
      <c r="I80" s="28">
        <v>1409</v>
      </c>
      <c r="J80" s="152"/>
      <c r="K80" s="59">
        <v>481.85</v>
      </c>
      <c r="L80" s="26">
        <f t="shared" si="51"/>
        <v>341.98012775017742</v>
      </c>
      <c r="M80" s="152"/>
      <c r="N80" s="59">
        <v>106.77</v>
      </c>
      <c r="O80" s="26">
        <f t="shared" si="52"/>
        <v>75.77714691270404</v>
      </c>
      <c r="P80" s="152"/>
      <c r="Q80" s="59">
        <v>375.08</v>
      </c>
      <c r="R80" s="26">
        <f t="shared" si="53"/>
        <v>266.20298083747338</v>
      </c>
      <c r="S80" s="152">
        <v>3</v>
      </c>
      <c r="T80" s="49">
        <v>6.5467828041584714E-2</v>
      </c>
      <c r="U80" s="49">
        <v>0</v>
      </c>
      <c r="V80" s="49">
        <v>0</v>
      </c>
      <c r="W80" s="49">
        <v>0.93453217195841531</v>
      </c>
      <c r="X80" s="49">
        <v>0</v>
      </c>
      <c r="Y80" s="49">
        <v>0</v>
      </c>
      <c r="Z80" s="24">
        <f t="shared" si="54"/>
        <v>0.2215834803362042</v>
      </c>
      <c r="AA80" s="49">
        <v>0</v>
      </c>
      <c r="AB80" s="49">
        <v>0</v>
      </c>
      <c r="AC80" s="49">
        <v>1</v>
      </c>
      <c r="AD80" s="27">
        <f t="shared" si="55"/>
        <v>0.77841651966379577</v>
      </c>
    </row>
    <row r="81" spans="1:31" s="19" customFormat="1" ht="20.100000000000001" customHeight="1" x14ac:dyDescent="0.3">
      <c r="A81" s="12"/>
      <c r="B81" s="44">
        <v>959</v>
      </c>
      <c r="C81" s="58">
        <v>6</v>
      </c>
      <c r="D81" s="43" t="s">
        <v>134</v>
      </c>
      <c r="E81" s="28">
        <v>2145</v>
      </c>
      <c r="F81" s="28">
        <v>52</v>
      </c>
      <c r="G81" s="28">
        <v>283</v>
      </c>
      <c r="H81" s="28">
        <v>5074</v>
      </c>
      <c r="I81" s="28">
        <v>5192</v>
      </c>
      <c r="J81" s="152"/>
      <c r="K81" s="59">
        <v>1892.63</v>
      </c>
      <c r="L81" s="26">
        <f t="shared" si="51"/>
        <v>364.52812018489982</v>
      </c>
      <c r="M81" s="152"/>
      <c r="N81" s="59">
        <v>492.97</v>
      </c>
      <c r="O81" s="26">
        <f t="shared" si="52"/>
        <v>94.947996918335903</v>
      </c>
      <c r="P81" s="152"/>
      <c r="Q81" s="59">
        <v>1399.66</v>
      </c>
      <c r="R81" s="26">
        <f t="shared" si="53"/>
        <v>269.58012326656393</v>
      </c>
      <c r="S81" s="152">
        <v>2</v>
      </c>
      <c r="T81" s="49">
        <v>5.6717447309166884E-2</v>
      </c>
      <c r="U81" s="49">
        <v>0</v>
      </c>
      <c r="V81" s="49">
        <v>0</v>
      </c>
      <c r="W81" s="49">
        <v>0.94328255269083305</v>
      </c>
      <c r="X81" s="49">
        <v>0</v>
      </c>
      <c r="Y81" s="49">
        <v>0</v>
      </c>
      <c r="Z81" s="24">
        <f t="shared" si="54"/>
        <v>0.26046823732055396</v>
      </c>
      <c r="AA81" s="49">
        <v>0</v>
      </c>
      <c r="AB81" s="49">
        <v>0</v>
      </c>
      <c r="AC81" s="49">
        <v>1</v>
      </c>
      <c r="AD81" s="27">
        <f t="shared" si="55"/>
        <v>0.73953176267944609</v>
      </c>
    </row>
    <row r="82" spans="1:31" s="68" customFormat="1" x14ac:dyDescent="0.3">
      <c r="A82" s="66"/>
      <c r="B82" s="44">
        <v>988</v>
      </c>
      <c r="C82" s="58">
        <v>6</v>
      </c>
      <c r="D82" s="43" t="s">
        <v>119</v>
      </c>
      <c r="E82" s="28">
        <v>816</v>
      </c>
      <c r="F82" s="28">
        <v>0</v>
      </c>
      <c r="G82" s="28">
        <v>0</v>
      </c>
      <c r="H82" s="28">
        <v>2748</v>
      </c>
      <c r="I82" s="28">
        <v>2748</v>
      </c>
      <c r="J82" s="152"/>
      <c r="K82" s="59">
        <v>920.37</v>
      </c>
      <c r="L82" s="26">
        <f t="shared" si="51"/>
        <v>334.92358078602621</v>
      </c>
      <c r="M82" s="152"/>
      <c r="N82" s="59">
        <v>196.04</v>
      </c>
      <c r="O82" s="26">
        <f t="shared" si="52"/>
        <v>71.339155749636106</v>
      </c>
      <c r="P82" s="152"/>
      <c r="Q82" s="59">
        <v>724.33</v>
      </c>
      <c r="R82" s="26">
        <f t="shared" si="53"/>
        <v>263.58442503639009</v>
      </c>
      <c r="S82" s="152">
        <v>3</v>
      </c>
      <c r="T82" s="49">
        <v>7.7229136910834523E-2</v>
      </c>
      <c r="U82" s="49">
        <v>0</v>
      </c>
      <c r="V82" s="49">
        <v>1.0201999591920016E-2</v>
      </c>
      <c r="W82" s="49">
        <v>0.91256886349724553</v>
      </c>
      <c r="X82" s="49">
        <v>0</v>
      </c>
      <c r="Y82" s="49">
        <v>0</v>
      </c>
      <c r="Z82" s="24">
        <f t="shared" si="54"/>
        <v>0.21300129295826678</v>
      </c>
      <c r="AA82" s="49">
        <v>0</v>
      </c>
      <c r="AB82" s="49">
        <v>0</v>
      </c>
      <c r="AC82" s="49">
        <v>1</v>
      </c>
      <c r="AD82" s="27">
        <f t="shared" si="55"/>
        <v>0.78699870704173325</v>
      </c>
    </row>
    <row r="83" spans="1:31" s="68" customFormat="1" x14ac:dyDescent="0.3">
      <c r="A83" s="66"/>
      <c r="B83" s="70"/>
      <c r="C83" s="71"/>
      <c r="D83" s="85" t="s">
        <v>122</v>
      </c>
      <c r="E83" s="86">
        <f>SUM(E72:E82)</f>
        <v>35233</v>
      </c>
      <c r="F83" s="86">
        <f>SUM(F72:F82)</f>
        <v>8582</v>
      </c>
      <c r="G83" s="86">
        <f>SUM(G72:G82)</f>
        <v>3125</v>
      </c>
      <c r="H83" s="86">
        <f>SUM(H72:H82)</f>
        <v>93692</v>
      </c>
      <c r="I83" s="86">
        <f>SUM(I72:I82)</f>
        <v>94993</v>
      </c>
      <c r="J83" s="86"/>
      <c r="K83" s="86">
        <f>SUM(K72:K82)</f>
        <v>36698.399999999994</v>
      </c>
      <c r="L83" s="87">
        <f t="shared" ref="L83" si="56">K83*1000/I83</f>
        <v>386.32741359889667</v>
      </c>
      <c r="M83" s="80"/>
      <c r="N83" s="88">
        <f>SUM(N72:N82)</f>
        <v>8717.09</v>
      </c>
      <c r="O83" s="89">
        <f t="shared" ref="O83" si="57">N83*1000/I83</f>
        <v>91.765603781331251</v>
      </c>
      <c r="P83" s="78"/>
      <c r="Q83" s="88">
        <f>SUM(Q72:Q82)</f>
        <v>27981.310000000005</v>
      </c>
      <c r="R83" s="87">
        <f t="shared" ref="R83" si="58">Q83*1000/I83</f>
        <v>294.56180981756552</v>
      </c>
      <c r="S83" s="79"/>
      <c r="T83" s="76"/>
      <c r="U83" s="76"/>
      <c r="V83" s="76"/>
      <c r="W83" s="238" t="s">
        <v>130</v>
      </c>
      <c r="X83" s="239"/>
      <c r="Y83" s="240"/>
      <c r="Z83" s="69">
        <f>N83/K83</f>
        <v>0.23753324395613981</v>
      </c>
      <c r="AA83" s="76"/>
      <c r="AB83" s="76"/>
      <c r="AC83" s="76"/>
      <c r="AD83" s="77">
        <f t="shared" ref="AD83" si="59">Q83/K83</f>
        <v>0.76246675604386049</v>
      </c>
    </row>
    <row r="84" spans="1:31" s="68" customFormat="1" x14ac:dyDescent="0.3">
      <c r="A84" s="66"/>
      <c r="B84" s="70"/>
      <c r="C84" s="71"/>
      <c r="D84" s="72"/>
      <c r="E84" s="73"/>
      <c r="F84" s="73"/>
      <c r="G84" s="73"/>
      <c r="H84" s="73"/>
      <c r="I84" s="73"/>
      <c r="J84" s="82"/>
      <c r="K84" s="93"/>
      <c r="L84" s="94"/>
      <c r="M84" s="80"/>
      <c r="N84" s="93"/>
      <c r="O84" s="74"/>
      <c r="P84" s="78"/>
      <c r="Q84" s="93"/>
      <c r="R84" s="94"/>
      <c r="S84" s="79"/>
      <c r="T84" s="76"/>
      <c r="U84" s="76"/>
      <c r="V84" s="76"/>
      <c r="W84" s="76"/>
      <c r="X84" s="76"/>
      <c r="Y84" s="76"/>
      <c r="Z84" s="69"/>
      <c r="AA84" s="76"/>
      <c r="AB84" s="76"/>
      <c r="AC84" s="76"/>
      <c r="AD84" s="77"/>
    </row>
    <row r="85" spans="1:31" s="68" customFormat="1" ht="16.8" thickBot="1" x14ac:dyDescent="0.35">
      <c r="A85" s="66"/>
      <c r="B85" s="70"/>
      <c r="C85" s="71"/>
      <c r="D85" s="95"/>
      <c r="E85" s="96"/>
      <c r="F85" s="96"/>
      <c r="G85" s="96"/>
      <c r="H85" s="96"/>
      <c r="I85" s="96"/>
      <c r="J85" s="97"/>
      <c r="K85" s="98"/>
      <c r="L85" s="99"/>
      <c r="M85" s="107"/>
      <c r="N85" s="98"/>
      <c r="O85" s="100"/>
      <c r="P85" s="101"/>
      <c r="Q85" s="98"/>
      <c r="R85" s="99"/>
      <c r="S85" s="108"/>
      <c r="T85" s="103"/>
      <c r="U85" s="103"/>
      <c r="V85" s="103"/>
      <c r="W85" s="103"/>
      <c r="X85" s="103"/>
      <c r="Y85" s="103"/>
      <c r="Z85" s="104"/>
      <c r="AA85" s="103"/>
      <c r="AB85" s="103"/>
      <c r="AC85" s="103"/>
      <c r="AD85" s="105"/>
    </row>
    <row r="86" spans="1:31" s="19" customFormat="1" ht="20.100000000000001" customHeight="1" thickBot="1" x14ac:dyDescent="0.35">
      <c r="A86" s="12"/>
      <c r="B86" s="159"/>
      <c r="C86" s="160"/>
      <c r="D86" s="241" t="s">
        <v>126</v>
      </c>
      <c r="E86" s="242"/>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3"/>
      <c r="AE86" s="155"/>
    </row>
    <row r="87" spans="1:31" s="19" customFormat="1" ht="20.100000000000001" customHeight="1" x14ac:dyDescent="0.3">
      <c r="A87" s="12"/>
      <c r="B87" s="142">
        <v>39</v>
      </c>
      <c r="C87" s="143">
        <v>7</v>
      </c>
      <c r="D87" s="144" t="s">
        <v>73</v>
      </c>
      <c r="E87" s="145">
        <v>2301</v>
      </c>
      <c r="F87" s="145">
        <v>0</v>
      </c>
      <c r="G87" s="145">
        <v>0</v>
      </c>
      <c r="H87" s="145">
        <v>4712</v>
      </c>
      <c r="I87" s="145">
        <v>4712</v>
      </c>
      <c r="J87" s="153"/>
      <c r="K87" s="146">
        <v>2556.61</v>
      </c>
      <c r="L87" s="147">
        <f t="shared" ref="L87:L122" si="60">K87*1000/I87</f>
        <v>542.57427843803055</v>
      </c>
      <c r="M87" s="153"/>
      <c r="N87" s="146">
        <v>1430.76</v>
      </c>
      <c r="O87" s="147">
        <f t="shared" ref="O87:O122" si="61">N87*1000/I87</f>
        <v>303.64176570458403</v>
      </c>
      <c r="P87" s="153"/>
      <c r="Q87" s="146">
        <v>1125.8499999999999</v>
      </c>
      <c r="R87" s="147">
        <f t="shared" ref="R87:R122" si="62">Q87*1000/I87</f>
        <v>238.93251273344652</v>
      </c>
      <c r="S87" s="153"/>
      <c r="T87" s="148">
        <v>1.8144203080880092E-2</v>
      </c>
      <c r="U87" s="148">
        <v>0</v>
      </c>
      <c r="V87" s="148">
        <v>1.0700606670580671E-2</v>
      </c>
      <c r="W87" s="148">
        <v>0.90843328021471104</v>
      </c>
      <c r="X87" s="148">
        <v>6.2721910033828168E-2</v>
      </c>
      <c r="Y87" s="148">
        <v>0</v>
      </c>
      <c r="Z87" s="149">
        <f t="shared" ref="Z87:Z122" si="63">N87/K87</f>
        <v>0.55963169978995619</v>
      </c>
      <c r="AA87" s="148">
        <v>0</v>
      </c>
      <c r="AB87" s="148">
        <v>0</v>
      </c>
      <c r="AC87" s="148">
        <v>1</v>
      </c>
      <c r="AD87" s="150">
        <f t="shared" ref="AD87:AD122" si="64">Q87/K87</f>
        <v>0.44036830021004369</v>
      </c>
      <c r="AE87" s="155"/>
    </row>
    <row r="88" spans="1:31" s="19" customFormat="1" ht="20.100000000000001" customHeight="1" x14ac:dyDescent="0.3">
      <c r="A88" s="12"/>
      <c r="B88" s="44">
        <v>162</v>
      </c>
      <c r="C88" s="58">
        <v>7</v>
      </c>
      <c r="D88" s="43" t="s">
        <v>99</v>
      </c>
      <c r="E88" s="28">
        <v>7381</v>
      </c>
      <c r="F88" s="28">
        <v>458</v>
      </c>
      <c r="G88" s="28">
        <v>2829</v>
      </c>
      <c r="H88" s="28">
        <v>7025</v>
      </c>
      <c r="I88" s="28">
        <v>8203</v>
      </c>
      <c r="J88" s="152"/>
      <c r="K88" s="59">
        <v>3676.1245967662953</v>
      </c>
      <c r="L88" s="26">
        <f t="shared" si="60"/>
        <v>448.14392256080646</v>
      </c>
      <c r="M88" s="152"/>
      <c r="N88" s="59">
        <v>1789.4516774130361</v>
      </c>
      <c r="O88" s="26">
        <f t="shared" si="61"/>
        <v>218.14600480471</v>
      </c>
      <c r="P88" s="152">
        <v>6</v>
      </c>
      <c r="Q88" s="59">
        <v>1886.672919353259</v>
      </c>
      <c r="R88" s="26">
        <f t="shared" si="62"/>
        <v>229.99791775609643</v>
      </c>
      <c r="S88" s="152"/>
      <c r="T88" s="49">
        <v>2.1632324856048667E-2</v>
      </c>
      <c r="U88" s="49">
        <v>1.3747227885786546E-2</v>
      </c>
      <c r="V88" s="49">
        <v>4.4963494133755499E-2</v>
      </c>
      <c r="W88" s="49">
        <v>0.62865719796320485</v>
      </c>
      <c r="X88" s="49">
        <v>0.27728046879551088</v>
      </c>
      <c r="Y88" s="49">
        <v>1.3719286365693483E-2</v>
      </c>
      <c r="Z88" s="24">
        <f t="shared" si="63"/>
        <v>0.4867766666524655</v>
      </c>
      <c r="AA88" s="49">
        <v>0</v>
      </c>
      <c r="AB88" s="49">
        <v>0</v>
      </c>
      <c r="AC88" s="49">
        <v>1</v>
      </c>
      <c r="AD88" s="27">
        <f t="shared" si="64"/>
        <v>0.51322333334753445</v>
      </c>
      <c r="AE88" s="155"/>
    </row>
    <row r="89" spans="1:31" s="19" customFormat="1" ht="20.100000000000001" customHeight="1" x14ac:dyDescent="0.3">
      <c r="A89" s="12"/>
      <c r="B89" s="44">
        <v>192</v>
      </c>
      <c r="C89" s="58">
        <v>7</v>
      </c>
      <c r="D89" s="43" t="s">
        <v>106</v>
      </c>
      <c r="E89" s="28">
        <v>2874</v>
      </c>
      <c r="F89" s="28">
        <v>7</v>
      </c>
      <c r="G89" s="28">
        <v>653</v>
      </c>
      <c r="H89" s="28">
        <v>4995</v>
      </c>
      <c r="I89" s="28">
        <v>5267</v>
      </c>
      <c r="J89" s="152"/>
      <c r="K89" s="59">
        <v>1531.78</v>
      </c>
      <c r="L89" s="26">
        <f t="shared" si="60"/>
        <v>290.82589709512058</v>
      </c>
      <c r="M89" s="152"/>
      <c r="N89" s="59">
        <v>391.85</v>
      </c>
      <c r="O89" s="26">
        <f t="shared" si="61"/>
        <v>74.397190051262584</v>
      </c>
      <c r="P89" s="152"/>
      <c r="Q89" s="59">
        <v>1139.93</v>
      </c>
      <c r="R89" s="26">
        <f t="shared" si="62"/>
        <v>216.428707043858</v>
      </c>
      <c r="S89" s="152"/>
      <c r="T89" s="49">
        <v>7.0230955722853122E-2</v>
      </c>
      <c r="U89" s="49">
        <v>0</v>
      </c>
      <c r="V89" s="49">
        <v>0</v>
      </c>
      <c r="W89" s="49">
        <v>0.90098251882097735</v>
      </c>
      <c r="X89" s="49">
        <v>2.59027689166773E-2</v>
      </c>
      <c r="Y89" s="49">
        <v>2.8837565394921522E-3</v>
      </c>
      <c r="Z89" s="24">
        <f t="shared" si="63"/>
        <v>0.25581349802190917</v>
      </c>
      <c r="AA89" s="49">
        <v>0</v>
      </c>
      <c r="AB89" s="49">
        <v>0</v>
      </c>
      <c r="AC89" s="49">
        <v>1</v>
      </c>
      <c r="AD89" s="27">
        <f t="shared" si="64"/>
        <v>0.74418650197809089</v>
      </c>
      <c r="AE89" s="155"/>
    </row>
    <row r="90" spans="1:31" s="19" customFormat="1" ht="20.100000000000001" customHeight="1" x14ac:dyDescent="0.3">
      <c r="A90" s="12"/>
      <c r="B90" s="44">
        <v>205</v>
      </c>
      <c r="C90" s="58">
        <v>7</v>
      </c>
      <c r="D90" s="43" t="s">
        <v>84</v>
      </c>
      <c r="E90" s="28">
        <v>7628</v>
      </c>
      <c r="F90" s="28">
        <v>51</v>
      </c>
      <c r="G90" s="28">
        <v>2752</v>
      </c>
      <c r="H90" s="28">
        <v>8906</v>
      </c>
      <c r="I90" s="28">
        <v>10052</v>
      </c>
      <c r="J90" s="152"/>
      <c r="K90" s="59">
        <v>3292.34</v>
      </c>
      <c r="L90" s="26">
        <f t="shared" si="60"/>
        <v>327.53083963390372</v>
      </c>
      <c r="M90" s="152"/>
      <c r="N90" s="59">
        <v>1144.08</v>
      </c>
      <c r="O90" s="26">
        <f t="shared" si="61"/>
        <v>113.81615598885794</v>
      </c>
      <c r="P90" s="152"/>
      <c r="Q90" s="59">
        <v>2148.2600000000002</v>
      </c>
      <c r="R90" s="26">
        <f t="shared" si="62"/>
        <v>213.71468364504577</v>
      </c>
      <c r="S90" s="152"/>
      <c r="T90" s="49">
        <v>4.2890357317670096E-2</v>
      </c>
      <c r="U90" s="49">
        <v>0</v>
      </c>
      <c r="V90" s="49">
        <v>0.12724634640934201</v>
      </c>
      <c r="W90" s="49">
        <v>0.74100587371512483</v>
      </c>
      <c r="X90" s="49">
        <v>8.8857422557863094E-2</v>
      </c>
      <c r="Y90" s="49">
        <v>0</v>
      </c>
      <c r="Z90" s="24">
        <f t="shared" si="63"/>
        <v>0.34749752455700195</v>
      </c>
      <c r="AA90" s="49">
        <v>0</v>
      </c>
      <c r="AB90" s="49">
        <v>0</v>
      </c>
      <c r="AC90" s="49">
        <v>1</v>
      </c>
      <c r="AD90" s="27">
        <f t="shared" si="64"/>
        <v>0.652502475442998</v>
      </c>
      <c r="AE90" s="155"/>
    </row>
    <row r="91" spans="1:31" s="19" customFormat="1" ht="20.100000000000001" customHeight="1" x14ac:dyDescent="0.3">
      <c r="A91" s="12"/>
      <c r="B91" s="44">
        <v>212</v>
      </c>
      <c r="C91" s="58">
        <v>7</v>
      </c>
      <c r="D91" s="43" t="s">
        <v>47</v>
      </c>
      <c r="E91" s="28">
        <v>5342</v>
      </c>
      <c r="F91" s="28">
        <v>0</v>
      </c>
      <c r="G91" s="28">
        <v>0</v>
      </c>
      <c r="H91" s="28">
        <v>10404</v>
      </c>
      <c r="I91" s="28">
        <v>10404</v>
      </c>
      <c r="J91" s="152"/>
      <c r="K91" s="59">
        <v>2448.71</v>
      </c>
      <c r="L91" s="26">
        <f t="shared" si="60"/>
        <v>235.36236063052672</v>
      </c>
      <c r="M91" s="152"/>
      <c r="N91" s="59">
        <v>1023.13</v>
      </c>
      <c r="O91" s="26">
        <f t="shared" si="61"/>
        <v>98.340061514802002</v>
      </c>
      <c r="P91" s="152"/>
      <c r="Q91" s="59">
        <v>1425.5800000000002</v>
      </c>
      <c r="R91" s="26">
        <f t="shared" si="62"/>
        <v>137.02229911572473</v>
      </c>
      <c r="S91" s="152"/>
      <c r="T91" s="49">
        <v>5.6033935081563437E-2</v>
      </c>
      <c r="U91" s="49">
        <v>0</v>
      </c>
      <c r="V91" s="49">
        <v>0.31034179429788977</v>
      </c>
      <c r="W91" s="49">
        <v>0.62091816289230106</v>
      </c>
      <c r="X91" s="49">
        <v>1.2706107728245677E-2</v>
      </c>
      <c r="Y91" s="49">
        <v>0</v>
      </c>
      <c r="Z91" s="24">
        <f t="shared" si="63"/>
        <v>0.41782407880067463</v>
      </c>
      <c r="AA91" s="49">
        <v>0</v>
      </c>
      <c r="AB91" s="49">
        <v>1.134275172210609E-2</v>
      </c>
      <c r="AC91" s="49">
        <v>0.98865724827789381</v>
      </c>
      <c r="AD91" s="27">
        <f t="shared" si="64"/>
        <v>0.58217592119932537</v>
      </c>
      <c r="AE91" s="155"/>
    </row>
    <row r="92" spans="1:31" s="19" customFormat="1" ht="20.100000000000001" customHeight="1" x14ac:dyDescent="0.3">
      <c r="A92" s="12"/>
      <c r="B92" s="44">
        <v>236</v>
      </c>
      <c r="C92" s="58">
        <v>7</v>
      </c>
      <c r="D92" s="43" t="s">
        <v>136</v>
      </c>
      <c r="E92" s="28">
        <v>6065</v>
      </c>
      <c r="F92" s="28">
        <v>11</v>
      </c>
      <c r="G92" s="28">
        <v>97</v>
      </c>
      <c r="H92" s="28">
        <v>16451</v>
      </c>
      <c r="I92" s="28">
        <v>16491</v>
      </c>
      <c r="J92" s="152"/>
      <c r="K92" s="59">
        <v>6126.75</v>
      </c>
      <c r="L92" s="26">
        <f t="shared" si="60"/>
        <v>371.52082954338732</v>
      </c>
      <c r="M92" s="152"/>
      <c r="N92" s="59">
        <v>1619.5</v>
      </c>
      <c r="O92" s="26">
        <f t="shared" si="61"/>
        <v>98.205081559638586</v>
      </c>
      <c r="P92" s="152"/>
      <c r="Q92" s="59">
        <v>4507.25</v>
      </c>
      <c r="R92" s="26">
        <f t="shared" si="62"/>
        <v>273.31574798374874</v>
      </c>
      <c r="S92" s="152"/>
      <c r="T92" s="49">
        <v>5.5974066069774626E-2</v>
      </c>
      <c r="U92" s="49">
        <v>0</v>
      </c>
      <c r="V92" s="49">
        <v>2.1883297313985795E-2</v>
      </c>
      <c r="W92" s="49">
        <v>0.81680148193887003</v>
      </c>
      <c r="X92" s="49">
        <v>0.10534115467736956</v>
      </c>
      <c r="Y92" s="49">
        <v>0</v>
      </c>
      <c r="Z92" s="24">
        <f t="shared" si="63"/>
        <v>0.26433263965397641</v>
      </c>
      <c r="AA92" s="49">
        <v>0</v>
      </c>
      <c r="AB92" s="49">
        <v>4.4372954684120029E-5</v>
      </c>
      <c r="AC92" s="49">
        <v>0.99995562704531593</v>
      </c>
      <c r="AD92" s="27">
        <f t="shared" si="64"/>
        <v>0.73566736034602354</v>
      </c>
      <c r="AE92" s="155"/>
    </row>
    <row r="93" spans="1:31" s="19" customFormat="1" ht="20.100000000000001" customHeight="1" x14ac:dyDescent="0.3">
      <c r="A93" s="12"/>
      <c r="B93" s="44">
        <v>239</v>
      </c>
      <c r="C93" s="58">
        <v>7</v>
      </c>
      <c r="D93" s="43" t="s">
        <v>120</v>
      </c>
      <c r="E93" s="28">
        <v>17556</v>
      </c>
      <c r="F93" s="28">
        <v>1636</v>
      </c>
      <c r="G93" s="28">
        <v>686</v>
      </c>
      <c r="H93" s="28">
        <v>37973</v>
      </c>
      <c r="I93" s="28">
        <v>38259</v>
      </c>
      <c r="J93" s="152"/>
      <c r="K93" s="59">
        <v>19264.523416888107</v>
      </c>
      <c r="L93" s="26">
        <f t="shared" si="60"/>
        <v>503.52919357244326</v>
      </c>
      <c r="M93" s="152"/>
      <c r="N93" s="59">
        <v>8380.058904354888</v>
      </c>
      <c r="O93" s="26">
        <f t="shared" si="61"/>
        <v>219.03496966347495</v>
      </c>
      <c r="P93" s="152">
        <v>5</v>
      </c>
      <c r="Q93" s="59">
        <v>10884.464512533217</v>
      </c>
      <c r="R93" s="26">
        <f t="shared" si="62"/>
        <v>284.49422390896831</v>
      </c>
      <c r="S93" s="152"/>
      <c r="T93" s="49">
        <v>2.4967604928322028E-2</v>
      </c>
      <c r="U93" s="49">
        <v>0</v>
      </c>
      <c r="V93" s="49">
        <v>5.9351611447686886E-2</v>
      </c>
      <c r="W93" s="49">
        <v>0.48692378497238265</v>
      </c>
      <c r="X93" s="49">
        <v>0.41495160643176637</v>
      </c>
      <c r="Y93" s="49">
        <v>1.3805392219842161E-2</v>
      </c>
      <c r="Z93" s="24">
        <f t="shared" si="63"/>
        <v>0.4349995441365847</v>
      </c>
      <c r="AA93" s="49">
        <v>0</v>
      </c>
      <c r="AB93" s="49">
        <v>1.4497727455337543E-3</v>
      </c>
      <c r="AC93" s="49">
        <v>0.99855022725446618</v>
      </c>
      <c r="AD93" s="27">
        <f t="shared" si="64"/>
        <v>0.56500045586341519</v>
      </c>
      <c r="AE93" s="155"/>
    </row>
    <row r="94" spans="1:31" s="19" customFormat="1" ht="20.100000000000001" customHeight="1" x14ac:dyDescent="0.3">
      <c r="A94" s="12"/>
      <c r="B94" s="44">
        <v>249</v>
      </c>
      <c r="C94" s="58">
        <v>7</v>
      </c>
      <c r="D94" s="43" t="s">
        <v>55</v>
      </c>
      <c r="E94" s="28">
        <v>9953</v>
      </c>
      <c r="F94" s="28">
        <v>830</v>
      </c>
      <c r="G94" s="28">
        <v>153</v>
      </c>
      <c r="H94" s="28">
        <v>22265</v>
      </c>
      <c r="I94" s="28">
        <v>22329</v>
      </c>
      <c r="J94" s="152"/>
      <c r="K94" s="59">
        <v>9372.5</v>
      </c>
      <c r="L94" s="26">
        <f t="shared" si="60"/>
        <v>419.74562228492096</v>
      </c>
      <c r="M94" s="152"/>
      <c r="N94" s="59">
        <v>1916.28</v>
      </c>
      <c r="O94" s="26">
        <f t="shared" si="61"/>
        <v>85.820233776702949</v>
      </c>
      <c r="P94" s="152"/>
      <c r="Q94" s="59">
        <v>7456.22</v>
      </c>
      <c r="R94" s="26">
        <f t="shared" si="62"/>
        <v>333.92538850821802</v>
      </c>
      <c r="S94" s="152"/>
      <c r="T94" s="49">
        <v>6.4019871835013675E-2</v>
      </c>
      <c r="U94" s="49">
        <v>0</v>
      </c>
      <c r="V94" s="49">
        <v>6.5230550858955891E-2</v>
      </c>
      <c r="W94" s="49">
        <v>0.83346379443505125</v>
      </c>
      <c r="X94" s="49">
        <v>0</v>
      </c>
      <c r="Y94" s="49">
        <v>3.7285782870979188E-2</v>
      </c>
      <c r="Z94" s="24">
        <f t="shared" si="63"/>
        <v>0.20445772205921578</v>
      </c>
      <c r="AA94" s="49">
        <v>0</v>
      </c>
      <c r="AB94" s="49">
        <v>0</v>
      </c>
      <c r="AC94" s="49">
        <v>1</v>
      </c>
      <c r="AD94" s="27">
        <f t="shared" si="64"/>
        <v>0.79554227794078425</v>
      </c>
      <c r="AE94" s="155"/>
    </row>
    <row r="95" spans="1:31" s="19" customFormat="1" ht="20.100000000000001" customHeight="1" x14ac:dyDescent="0.3">
      <c r="A95" s="12"/>
      <c r="B95" s="44">
        <v>287</v>
      </c>
      <c r="C95" s="58">
        <v>7</v>
      </c>
      <c r="D95" s="43" t="s">
        <v>66</v>
      </c>
      <c r="E95" s="28">
        <v>1170</v>
      </c>
      <c r="F95" s="28">
        <v>127</v>
      </c>
      <c r="G95" s="28">
        <v>0</v>
      </c>
      <c r="H95" s="28">
        <v>2950</v>
      </c>
      <c r="I95" s="28">
        <v>2950</v>
      </c>
      <c r="J95" s="152"/>
      <c r="K95" s="59">
        <v>1714.6417007715806</v>
      </c>
      <c r="L95" s="26">
        <f t="shared" si="60"/>
        <v>581.234474837824</v>
      </c>
      <c r="M95" s="152"/>
      <c r="N95" s="59">
        <v>562.41194565584362</v>
      </c>
      <c r="O95" s="26">
        <f t="shared" si="61"/>
        <v>190.64811717147239</v>
      </c>
      <c r="P95" s="152">
        <v>5</v>
      </c>
      <c r="Q95" s="59">
        <v>1152.2297551157371</v>
      </c>
      <c r="R95" s="26">
        <f t="shared" si="62"/>
        <v>390.5863576663516</v>
      </c>
      <c r="S95" s="152"/>
      <c r="T95" s="49">
        <v>2.8893411894106269E-2</v>
      </c>
      <c r="U95" s="49">
        <v>0</v>
      </c>
      <c r="V95" s="49">
        <v>5.8746974091155139E-2</v>
      </c>
      <c r="W95" s="49">
        <v>0.49296605831636692</v>
      </c>
      <c r="X95" s="49">
        <v>0.41939355569837167</v>
      </c>
      <c r="Y95" s="49">
        <v>0</v>
      </c>
      <c r="Z95" s="24">
        <f t="shared" si="63"/>
        <v>0.32800552173830888</v>
      </c>
      <c r="AA95" s="49">
        <v>0</v>
      </c>
      <c r="AB95" s="49">
        <v>0</v>
      </c>
      <c r="AC95" s="49">
        <v>1</v>
      </c>
      <c r="AD95" s="27">
        <f t="shared" si="64"/>
        <v>0.67199447826169123</v>
      </c>
      <c r="AE95" s="155"/>
    </row>
    <row r="96" spans="1:31" s="19" customFormat="1" ht="20.100000000000001" customHeight="1" x14ac:dyDescent="0.3">
      <c r="A96" s="12"/>
      <c r="B96" s="44">
        <v>296</v>
      </c>
      <c r="C96" s="58">
        <v>7</v>
      </c>
      <c r="D96" s="43" t="s">
        <v>90</v>
      </c>
      <c r="E96" s="28">
        <v>10193</v>
      </c>
      <c r="F96" s="28">
        <v>232</v>
      </c>
      <c r="G96" s="28">
        <v>3067</v>
      </c>
      <c r="H96" s="28">
        <v>18646</v>
      </c>
      <c r="I96" s="28">
        <v>19923</v>
      </c>
      <c r="J96" s="152"/>
      <c r="K96" s="59">
        <v>5385.92</v>
      </c>
      <c r="L96" s="26">
        <f t="shared" si="60"/>
        <v>270.33679666716858</v>
      </c>
      <c r="M96" s="152"/>
      <c r="N96" s="59">
        <v>1829.98</v>
      </c>
      <c r="O96" s="26">
        <f t="shared" si="61"/>
        <v>91.85263263564724</v>
      </c>
      <c r="P96" s="152"/>
      <c r="Q96" s="59">
        <v>3555.9399999999996</v>
      </c>
      <c r="R96" s="26">
        <f t="shared" si="62"/>
        <v>178.48416403152135</v>
      </c>
      <c r="S96" s="152"/>
      <c r="T96" s="49">
        <v>5.6142690084044634E-2</v>
      </c>
      <c r="U96" s="49">
        <v>0</v>
      </c>
      <c r="V96" s="49">
        <v>1.6912753144843112E-2</v>
      </c>
      <c r="W96" s="49">
        <v>0.78980098143149102</v>
      </c>
      <c r="X96" s="49">
        <v>0.10880446780839136</v>
      </c>
      <c r="Y96" s="49">
        <v>2.8339107531229851E-2</v>
      </c>
      <c r="Z96" s="24">
        <f t="shared" si="63"/>
        <v>0.33977110688610301</v>
      </c>
      <c r="AA96" s="49">
        <v>0</v>
      </c>
      <c r="AB96" s="49">
        <v>3.6474181229154603E-3</v>
      </c>
      <c r="AC96" s="49">
        <v>0.99635258187708464</v>
      </c>
      <c r="AD96" s="27">
        <f t="shared" si="64"/>
        <v>0.66022889311389688</v>
      </c>
      <c r="AE96" s="155"/>
    </row>
    <row r="97" spans="1:31" s="19" customFormat="1" ht="20.100000000000001" customHeight="1" x14ac:dyDescent="0.3">
      <c r="A97" s="12"/>
      <c r="B97" s="44">
        <v>301</v>
      </c>
      <c r="C97" s="58">
        <v>7</v>
      </c>
      <c r="D97" s="43" t="s">
        <v>92</v>
      </c>
      <c r="E97" s="28">
        <v>5317</v>
      </c>
      <c r="F97" s="28">
        <v>180</v>
      </c>
      <c r="G97" s="28">
        <v>30</v>
      </c>
      <c r="H97" s="28">
        <v>13110</v>
      </c>
      <c r="I97" s="28">
        <v>13122</v>
      </c>
      <c r="J97" s="152"/>
      <c r="K97" s="59">
        <v>4061.02</v>
      </c>
      <c r="L97" s="26">
        <f t="shared" si="60"/>
        <v>309.48178631306206</v>
      </c>
      <c r="M97" s="152"/>
      <c r="N97" s="59">
        <v>1062.1500000000001</v>
      </c>
      <c r="O97" s="26">
        <f t="shared" si="61"/>
        <v>80.944215820759027</v>
      </c>
      <c r="P97" s="152"/>
      <c r="Q97" s="59">
        <v>2998.87</v>
      </c>
      <c r="R97" s="26">
        <f t="shared" si="62"/>
        <v>228.53757049230299</v>
      </c>
      <c r="S97" s="152"/>
      <c r="T97" s="49">
        <v>6.8012992515181461E-2</v>
      </c>
      <c r="U97" s="49">
        <v>0</v>
      </c>
      <c r="V97" s="49">
        <v>3.1615120274914088E-2</v>
      </c>
      <c r="W97" s="49">
        <v>0.73315445087793618</v>
      </c>
      <c r="X97" s="49">
        <v>0.16721743633196817</v>
      </c>
      <c r="Y97" s="49">
        <v>0</v>
      </c>
      <c r="Z97" s="24">
        <f t="shared" si="63"/>
        <v>0.26154759149179274</v>
      </c>
      <c r="AA97" s="49">
        <v>0</v>
      </c>
      <c r="AB97" s="49">
        <v>0</v>
      </c>
      <c r="AC97" s="49">
        <v>1</v>
      </c>
      <c r="AD97" s="27">
        <f t="shared" si="64"/>
        <v>0.73845240850820726</v>
      </c>
      <c r="AE97" s="155"/>
    </row>
    <row r="98" spans="1:31" s="19" customFormat="1" ht="20.100000000000001" customHeight="1" x14ac:dyDescent="0.3">
      <c r="A98" s="12"/>
      <c r="B98" s="44">
        <v>321</v>
      </c>
      <c r="C98" s="58">
        <v>7</v>
      </c>
      <c r="D98" s="43" t="s">
        <v>71</v>
      </c>
      <c r="E98" s="28">
        <v>4264</v>
      </c>
      <c r="F98" s="28">
        <v>459</v>
      </c>
      <c r="G98" s="28">
        <v>0</v>
      </c>
      <c r="H98" s="28">
        <v>11834</v>
      </c>
      <c r="I98" s="28">
        <v>11834</v>
      </c>
      <c r="J98" s="152"/>
      <c r="K98" s="59">
        <v>2609.91</v>
      </c>
      <c r="L98" s="26">
        <f t="shared" si="60"/>
        <v>220.5433496704411</v>
      </c>
      <c r="M98" s="152"/>
      <c r="N98" s="59">
        <v>601.5</v>
      </c>
      <c r="O98" s="26">
        <f t="shared" si="61"/>
        <v>50.828122359303698</v>
      </c>
      <c r="P98" s="152"/>
      <c r="Q98" s="59">
        <v>2008.41</v>
      </c>
      <c r="R98" s="26">
        <f t="shared" si="62"/>
        <v>169.7152273111374</v>
      </c>
      <c r="S98" s="152"/>
      <c r="T98" s="49">
        <v>0.10841230257689109</v>
      </c>
      <c r="U98" s="49">
        <v>0</v>
      </c>
      <c r="V98" s="49">
        <v>0</v>
      </c>
      <c r="W98" s="49">
        <v>0.88806317539484614</v>
      </c>
      <c r="X98" s="49">
        <v>3.5245220282626769E-3</v>
      </c>
      <c r="Y98" s="49">
        <v>0</v>
      </c>
      <c r="Z98" s="24">
        <f t="shared" si="63"/>
        <v>0.23046771727760729</v>
      </c>
      <c r="AA98" s="49">
        <v>0</v>
      </c>
      <c r="AB98" s="49">
        <v>1.4006104331286937E-2</v>
      </c>
      <c r="AC98" s="49">
        <v>0.98599389566871298</v>
      </c>
      <c r="AD98" s="27">
        <f t="shared" si="64"/>
        <v>0.76953228272239282</v>
      </c>
      <c r="AE98" s="155"/>
    </row>
    <row r="99" spans="1:31" s="19" customFormat="1" ht="20.100000000000001" customHeight="1" x14ac:dyDescent="0.3">
      <c r="A99" s="12"/>
      <c r="B99" s="44">
        <v>358</v>
      </c>
      <c r="C99" s="58">
        <v>7</v>
      </c>
      <c r="D99" s="43" t="s">
        <v>28</v>
      </c>
      <c r="E99" s="28">
        <v>2557</v>
      </c>
      <c r="F99" s="28">
        <v>24</v>
      </c>
      <c r="G99" s="28">
        <v>42</v>
      </c>
      <c r="H99" s="28">
        <v>7396</v>
      </c>
      <c r="I99" s="28">
        <v>7413</v>
      </c>
      <c r="J99" s="152"/>
      <c r="K99" s="59">
        <v>1666.31</v>
      </c>
      <c r="L99" s="26">
        <f t="shared" si="60"/>
        <v>224.78213948468905</v>
      </c>
      <c r="M99" s="152"/>
      <c r="N99" s="59">
        <v>642.42999999999995</v>
      </c>
      <c r="O99" s="26">
        <f t="shared" si="61"/>
        <v>86.66261972210981</v>
      </c>
      <c r="P99" s="152"/>
      <c r="Q99" s="59">
        <v>1023.88</v>
      </c>
      <c r="R99" s="26">
        <f t="shared" si="62"/>
        <v>138.11951976257924</v>
      </c>
      <c r="S99" s="152"/>
      <c r="T99" s="49">
        <v>6.3431035287891291E-2</v>
      </c>
      <c r="U99" s="49">
        <v>0</v>
      </c>
      <c r="V99" s="49">
        <v>0.16154289183257323</v>
      </c>
      <c r="W99" s="49">
        <v>0.73379200846784876</v>
      </c>
      <c r="X99" s="49">
        <v>4.123406441168688E-2</v>
      </c>
      <c r="Y99" s="49">
        <v>0</v>
      </c>
      <c r="Z99" s="24">
        <f t="shared" si="63"/>
        <v>0.38554050566821296</v>
      </c>
      <c r="AA99" s="49">
        <v>0</v>
      </c>
      <c r="AB99" s="49">
        <v>0</v>
      </c>
      <c r="AC99" s="49">
        <v>1</v>
      </c>
      <c r="AD99" s="27">
        <f t="shared" si="64"/>
        <v>0.61445949433178704</v>
      </c>
      <c r="AE99" s="155"/>
    </row>
    <row r="100" spans="1:31" s="19" customFormat="1" ht="20.100000000000001" customHeight="1" x14ac:dyDescent="0.3">
      <c r="A100" s="12"/>
      <c r="B100" s="44">
        <v>361</v>
      </c>
      <c r="C100" s="58">
        <v>7</v>
      </c>
      <c r="D100" s="43" t="s">
        <v>39</v>
      </c>
      <c r="E100" s="28">
        <v>8856</v>
      </c>
      <c r="F100" s="28">
        <v>854</v>
      </c>
      <c r="G100" s="28">
        <v>6</v>
      </c>
      <c r="H100" s="28">
        <v>24982</v>
      </c>
      <c r="I100" s="28">
        <v>24984</v>
      </c>
      <c r="J100" s="152"/>
      <c r="K100" s="59">
        <v>8637.4</v>
      </c>
      <c r="L100" s="26">
        <f t="shared" si="60"/>
        <v>345.71725904578932</v>
      </c>
      <c r="M100" s="152"/>
      <c r="N100" s="59">
        <v>3031.47</v>
      </c>
      <c r="O100" s="26">
        <f t="shared" si="61"/>
        <v>121.3364553314121</v>
      </c>
      <c r="P100" s="152"/>
      <c r="Q100" s="59">
        <v>5605.93</v>
      </c>
      <c r="R100" s="26">
        <f t="shared" si="62"/>
        <v>224.38080371437721</v>
      </c>
      <c r="S100" s="152"/>
      <c r="T100" s="49">
        <v>4.5407013759001413E-2</v>
      </c>
      <c r="U100" s="49">
        <v>8.1808495548364333E-4</v>
      </c>
      <c r="V100" s="49">
        <v>0.13066598053089756</v>
      </c>
      <c r="W100" s="49">
        <v>0.65793163052908332</v>
      </c>
      <c r="X100" s="49">
        <v>0.14810636423913154</v>
      </c>
      <c r="Y100" s="49">
        <v>1.7070925986402637E-2</v>
      </c>
      <c r="Z100" s="24">
        <f t="shared" si="63"/>
        <v>0.3509701993655498</v>
      </c>
      <c r="AA100" s="49">
        <v>0</v>
      </c>
      <c r="AB100" s="49">
        <v>3.077098715110606E-3</v>
      </c>
      <c r="AC100" s="49">
        <v>0.99692290128488936</v>
      </c>
      <c r="AD100" s="27">
        <f t="shared" si="64"/>
        <v>0.64902980063445026</v>
      </c>
      <c r="AE100" s="155"/>
    </row>
    <row r="101" spans="1:31" s="19" customFormat="1" ht="20.100000000000001" customHeight="1" x14ac:dyDescent="0.3">
      <c r="A101" s="12"/>
      <c r="B101" s="44">
        <v>376</v>
      </c>
      <c r="C101" s="58">
        <v>7</v>
      </c>
      <c r="D101" s="43" t="s">
        <v>100</v>
      </c>
      <c r="E101" s="28">
        <v>4814</v>
      </c>
      <c r="F101" s="28">
        <v>235</v>
      </c>
      <c r="G101" s="28">
        <v>0</v>
      </c>
      <c r="H101" s="28">
        <v>12808</v>
      </c>
      <c r="I101" s="28">
        <v>12808</v>
      </c>
      <c r="J101" s="152"/>
      <c r="K101" s="59">
        <v>3841.1</v>
      </c>
      <c r="L101" s="26">
        <f t="shared" si="60"/>
        <v>299.89850093691444</v>
      </c>
      <c r="M101" s="152"/>
      <c r="N101" s="59">
        <v>1314.51</v>
      </c>
      <c r="O101" s="26">
        <f t="shared" si="61"/>
        <v>102.63194878201125</v>
      </c>
      <c r="P101" s="152"/>
      <c r="Q101" s="59">
        <v>2526.59</v>
      </c>
      <c r="R101" s="26">
        <f t="shared" si="62"/>
        <v>197.2665521549032</v>
      </c>
      <c r="S101" s="152"/>
      <c r="T101" s="49">
        <v>5.3685403686544793E-2</v>
      </c>
      <c r="U101" s="49">
        <v>0</v>
      </c>
      <c r="V101" s="49">
        <v>2.1452860761804779E-3</v>
      </c>
      <c r="W101" s="49">
        <v>0.88338620474549456</v>
      </c>
      <c r="X101" s="49">
        <v>6.0783105491780211E-2</v>
      </c>
      <c r="Y101" s="49">
        <v>0</v>
      </c>
      <c r="Z101" s="24">
        <f t="shared" si="63"/>
        <v>0.3422222800760199</v>
      </c>
      <c r="AA101" s="49">
        <v>0</v>
      </c>
      <c r="AB101" s="49">
        <v>0</v>
      </c>
      <c r="AC101" s="49">
        <v>1</v>
      </c>
      <c r="AD101" s="27">
        <f t="shared" si="64"/>
        <v>0.65777771992398015</v>
      </c>
      <c r="AE101" s="155"/>
    </row>
    <row r="102" spans="1:31" s="19" customFormat="1" ht="20.100000000000001" customHeight="1" x14ac:dyDescent="0.3">
      <c r="A102" s="12"/>
      <c r="B102" s="44">
        <v>389</v>
      </c>
      <c r="C102" s="58">
        <v>7</v>
      </c>
      <c r="D102" s="43" t="s">
        <v>49</v>
      </c>
      <c r="E102" s="28">
        <v>7269</v>
      </c>
      <c r="F102" s="28">
        <v>0</v>
      </c>
      <c r="G102" s="28">
        <v>0</v>
      </c>
      <c r="H102" s="28">
        <v>15892</v>
      </c>
      <c r="I102" s="28">
        <v>15892</v>
      </c>
      <c r="J102" s="152"/>
      <c r="K102" s="59">
        <v>4612.0200000000004</v>
      </c>
      <c r="L102" s="26">
        <f t="shared" si="60"/>
        <v>290.21016863830857</v>
      </c>
      <c r="M102" s="152"/>
      <c r="N102" s="59">
        <v>1891.2</v>
      </c>
      <c r="O102" s="26">
        <f t="shared" si="61"/>
        <v>119.00327208658445</v>
      </c>
      <c r="P102" s="152"/>
      <c r="Q102" s="59">
        <v>2720.8199999999997</v>
      </c>
      <c r="R102" s="26">
        <f t="shared" si="62"/>
        <v>171.2068965517241</v>
      </c>
      <c r="S102" s="152"/>
      <c r="T102" s="49">
        <v>4.6298646362098142E-2</v>
      </c>
      <c r="U102" s="49">
        <v>0</v>
      </c>
      <c r="V102" s="49">
        <v>5.4240693739424702E-2</v>
      </c>
      <c r="W102" s="49">
        <v>0.5637214467005075</v>
      </c>
      <c r="X102" s="49">
        <v>0.33573921319796957</v>
      </c>
      <c r="Y102" s="49">
        <v>0</v>
      </c>
      <c r="Z102" s="24">
        <f t="shared" si="63"/>
        <v>0.41005893296212936</v>
      </c>
      <c r="AA102" s="49">
        <v>0</v>
      </c>
      <c r="AB102" s="49">
        <v>1.4271432876853302E-2</v>
      </c>
      <c r="AC102" s="49">
        <v>0.98572856712314672</v>
      </c>
      <c r="AD102" s="27">
        <f t="shared" si="64"/>
        <v>0.58994106703787053</v>
      </c>
      <c r="AE102" s="155"/>
    </row>
    <row r="103" spans="1:31" s="19" customFormat="1" ht="20.100000000000001" customHeight="1" x14ac:dyDescent="0.3">
      <c r="A103" s="12"/>
      <c r="B103" s="44">
        <v>437</v>
      </c>
      <c r="C103" s="58">
        <v>7</v>
      </c>
      <c r="D103" s="43" t="s">
        <v>147</v>
      </c>
      <c r="E103" s="28">
        <v>3539</v>
      </c>
      <c r="F103" s="28">
        <v>0</v>
      </c>
      <c r="G103" s="28">
        <v>338</v>
      </c>
      <c r="H103" s="28">
        <v>7491</v>
      </c>
      <c r="I103" s="28">
        <v>7632</v>
      </c>
      <c r="J103" s="152"/>
      <c r="K103" s="59">
        <v>2338.02</v>
      </c>
      <c r="L103" s="26">
        <f t="shared" si="60"/>
        <v>306.34433962264148</v>
      </c>
      <c r="M103" s="152"/>
      <c r="N103" s="59">
        <v>556.22</v>
      </c>
      <c r="O103" s="26">
        <f t="shared" si="61"/>
        <v>72.879979035639408</v>
      </c>
      <c r="P103" s="152"/>
      <c r="Q103" s="59">
        <v>1781.8</v>
      </c>
      <c r="R103" s="26">
        <f t="shared" si="62"/>
        <v>233.46436058700209</v>
      </c>
      <c r="S103" s="152">
        <v>3</v>
      </c>
      <c r="T103" s="49">
        <v>7.4215238574664694E-2</v>
      </c>
      <c r="U103" s="49">
        <v>0</v>
      </c>
      <c r="V103" s="49">
        <v>0.143648196756679</v>
      </c>
      <c r="W103" s="49">
        <v>0.78213656466865633</v>
      </c>
      <c r="X103" s="49">
        <v>0</v>
      </c>
      <c r="Y103" s="49">
        <v>0</v>
      </c>
      <c r="Z103" s="24">
        <f t="shared" si="63"/>
        <v>0.23790215652560714</v>
      </c>
      <c r="AA103" s="49">
        <v>0</v>
      </c>
      <c r="AB103" s="49">
        <v>0</v>
      </c>
      <c r="AC103" s="49">
        <v>1</v>
      </c>
      <c r="AD103" s="27">
        <f t="shared" si="64"/>
        <v>0.7620978434743928</v>
      </c>
      <c r="AE103" s="155"/>
    </row>
    <row r="104" spans="1:31" s="19" customFormat="1" ht="20.100000000000001" customHeight="1" x14ac:dyDescent="0.3">
      <c r="A104" s="12"/>
      <c r="B104" s="44">
        <v>502</v>
      </c>
      <c r="C104" s="58">
        <v>7</v>
      </c>
      <c r="D104" s="43" t="s">
        <v>91</v>
      </c>
      <c r="E104" s="28">
        <v>5950</v>
      </c>
      <c r="F104" s="28">
        <v>0</v>
      </c>
      <c r="G104" s="28">
        <v>0</v>
      </c>
      <c r="H104" s="28">
        <v>13150</v>
      </c>
      <c r="I104" s="28">
        <v>13150</v>
      </c>
      <c r="J104" s="152"/>
      <c r="K104" s="59">
        <v>3995.83</v>
      </c>
      <c r="L104" s="26">
        <f t="shared" si="60"/>
        <v>303.86539923954371</v>
      </c>
      <c r="M104" s="152"/>
      <c r="N104" s="59">
        <v>856.02</v>
      </c>
      <c r="O104" s="26">
        <f t="shared" si="61"/>
        <v>65.096577946768065</v>
      </c>
      <c r="P104" s="152"/>
      <c r="Q104" s="59">
        <v>3139.81</v>
      </c>
      <c r="R104" s="26">
        <f t="shared" si="62"/>
        <v>238.76882129277567</v>
      </c>
      <c r="S104" s="152"/>
      <c r="T104" s="49">
        <v>8.4647554963669061E-2</v>
      </c>
      <c r="U104" s="49">
        <v>0</v>
      </c>
      <c r="V104" s="49">
        <v>9.3455760379430397E-4</v>
      </c>
      <c r="W104" s="49">
        <v>0.91392724469054465</v>
      </c>
      <c r="X104" s="49">
        <v>4.9064274199200951E-4</v>
      </c>
      <c r="Y104" s="49">
        <v>0</v>
      </c>
      <c r="Z104" s="24">
        <f t="shared" si="63"/>
        <v>0.21422833303719127</v>
      </c>
      <c r="AA104" s="49">
        <v>0</v>
      </c>
      <c r="AB104" s="49">
        <v>0</v>
      </c>
      <c r="AC104" s="49">
        <v>1</v>
      </c>
      <c r="AD104" s="27">
        <f t="shared" si="64"/>
        <v>0.78577166696280876</v>
      </c>
      <c r="AE104" s="155"/>
    </row>
    <row r="105" spans="1:31" s="19" customFormat="1" ht="20.100000000000001" customHeight="1" x14ac:dyDescent="0.3">
      <c r="A105" s="12"/>
      <c r="B105" s="44">
        <v>503</v>
      </c>
      <c r="C105" s="58">
        <v>7</v>
      </c>
      <c r="D105" s="43" t="s">
        <v>63</v>
      </c>
      <c r="E105" s="28">
        <v>3195</v>
      </c>
      <c r="F105" s="28">
        <v>0</v>
      </c>
      <c r="G105" s="28">
        <v>161</v>
      </c>
      <c r="H105" s="28">
        <v>9694</v>
      </c>
      <c r="I105" s="28">
        <v>9761</v>
      </c>
      <c r="J105" s="152"/>
      <c r="K105" s="59">
        <v>2200.04</v>
      </c>
      <c r="L105" s="26">
        <f t="shared" si="60"/>
        <v>225.39084110234606</v>
      </c>
      <c r="M105" s="152"/>
      <c r="N105" s="59">
        <v>585.54999999999995</v>
      </c>
      <c r="O105" s="26">
        <f t="shared" si="61"/>
        <v>59.988730662841924</v>
      </c>
      <c r="P105" s="152"/>
      <c r="Q105" s="59">
        <v>1614.49</v>
      </c>
      <c r="R105" s="26">
        <f t="shared" si="62"/>
        <v>165.40211043950416</v>
      </c>
      <c r="S105" s="152"/>
      <c r="T105" s="49">
        <v>9.1213389121338917E-2</v>
      </c>
      <c r="U105" s="49">
        <v>0</v>
      </c>
      <c r="V105" s="49">
        <v>1.2928016394842458E-2</v>
      </c>
      <c r="W105" s="49">
        <v>0.87362308940312539</v>
      </c>
      <c r="X105" s="49">
        <v>2.2235505080693368E-2</v>
      </c>
      <c r="Y105" s="49">
        <v>0</v>
      </c>
      <c r="Z105" s="24">
        <f t="shared" si="63"/>
        <v>0.26615425174087742</v>
      </c>
      <c r="AA105" s="49">
        <v>0</v>
      </c>
      <c r="AB105" s="49">
        <v>0</v>
      </c>
      <c r="AC105" s="49">
        <v>1</v>
      </c>
      <c r="AD105" s="27">
        <f t="shared" si="64"/>
        <v>0.73384574825912263</v>
      </c>
      <c r="AE105" s="155"/>
    </row>
    <row r="106" spans="1:31" s="19" customFormat="1" ht="20.100000000000001" customHeight="1" x14ac:dyDescent="0.3">
      <c r="A106" s="12"/>
      <c r="B106" s="44">
        <v>510</v>
      </c>
      <c r="C106" s="58">
        <v>7</v>
      </c>
      <c r="D106" s="43" t="s">
        <v>163</v>
      </c>
      <c r="E106" s="190">
        <v>4830</v>
      </c>
      <c r="F106" s="190">
        <v>0</v>
      </c>
      <c r="G106" s="190">
        <v>0</v>
      </c>
      <c r="H106" s="190">
        <v>10833</v>
      </c>
      <c r="I106" s="190">
        <v>10833</v>
      </c>
      <c r="J106" s="152"/>
      <c r="K106" s="59">
        <v>2596.9899999999998</v>
      </c>
      <c r="L106" s="191">
        <f>K106*1000/I106</f>
        <v>239.72953013938891</v>
      </c>
      <c r="M106" s="152"/>
      <c r="N106" s="59">
        <v>136.6</v>
      </c>
      <c r="O106" s="191">
        <f>N106*1000/I106</f>
        <v>12.609618757500231</v>
      </c>
      <c r="P106" s="152"/>
      <c r="Q106" s="59">
        <v>2460.39</v>
      </c>
      <c r="R106" s="191">
        <f>Q106*1000/I106</f>
        <v>227.11991138188867</v>
      </c>
      <c r="S106" s="152"/>
      <c r="T106" s="49">
        <v>0.43696925329428987</v>
      </c>
      <c r="U106" s="49">
        <v>0</v>
      </c>
      <c r="V106" s="49">
        <v>0</v>
      </c>
      <c r="W106" s="49">
        <v>0.56303074670571007</v>
      </c>
      <c r="X106" s="49">
        <v>0</v>
      </c>
      <c r="Y106" s="49">
        <v>0</v>
      </c>
      <c r="Z106" s="177">
        <f>N106/K106</f>
        <v>5.2599355407606498E-2</v>
      </c>
      <c r="AA106" s="49">
        <v>0</v>
      </c>
      <c r="AB106" s="49">
        <v>0</v>
      </c>
      <c r="AC106" s="49">
        <v>1</v>
      </c>
      <c r="AD106" s="192">
        <f>Q106/K106</f>
        <v>0.94740064459239348</v>
      </c>
      <c r="AE106" s="155"/>
    </row>
    <row r="107" spans="1:31" s="19" customFormat="1" ht="20.100000000000001" customHeight="1" x14ac:dyDescent="0.3">
      <c r="A107" s="12"/>
      <c r="B107" s="44">
        <v>531</v>
      </c>
      <c r="C107" s="58">
        <v>7</v>
      </c>
      <c r="D107" s="43" t="s">
        <v>31</v>
      </c>
      <c r="E107" s="28">
        <v>12707</v>
      </c>
      <c r="F107" s="28">
        <v>550</v>
      </c>
      <c r="G107" s="28">
        <v>0</v>
      </c>
      <c r="H107" s="28">
        <v>30781</v>
      </c>
      <c r="I107" s="28">
        <v>30781</v>
      </c>
      <c r="J107" s="152"/>
      <c r="K107" s="59">
        <v>15389.614923581586</v>
      </c>
      <c r="L107" s="26">
        <f t="shared" si="60"/>
        <v>499.9712460148009</v>
      </c>
      <c r="M107" s="152"/>
      <c r="N107" s="59">
        <v>4974.6119388652687</v>
      </c>
      <c r="O107" s="26">
        <f t="shared" si="61"/>
        <v>161.61307101345858</v>
      </c>
      <c r="P107" s="152">
        <v>6</v>
      </c>
      <c r="Q107" s="59">
        <v>10415.002984716317</v>
      </c>
      <c r="R107" s="26">
        <f t="shared" si="62"/>
        <v>338.35817500134226</v>
      </c>
      <c r="S107" s="152"/>
      <c r="T107" s="49">
        <v>3.409311160031641E-2</v>
      </c>
      <c r="U107" s="49">
        <v>0</v>
      </c>
      <c r="V107" s="49">
        <v>1.9905070227967753E-2</v>
      </c>
      <c r="W107" s="49">
        <v>0.79407237939575381</v>
      </c>
      <c r="X107" s="49">
        <v>0.14613803225942232</v>
      </c>
      <c r="Y107" s="49">
        <v>5.7914065165395974E-3</v>
      </c>
      <c r="Z107" s="24">
        <f t="shared" si="63"/>
        <v>0.32324473117534896</v>
      </c>
      <c r="AA107" s="49">
        <v>0</v>
      </c>
      <c r="AB107" s="49">
        <v>6.6826673119667627E-4</v>
      </c>
      <c r="AC107" s="49">
        <v>0.99933173326880342</v>
      </c>
      <c r="AD107" s="27">
        <f t="shared" si="64"/>
        <v>0.67675526882465098</v>
      </c>
      <c r="AE107" s="155"/>
    </row>
    <row r="108" spans="1:31" s="19" customFormat="1" ht="20.100000000000001" customHeight="1" x14ac:dyDescent="0.3">
      <c r="A108" s="12"/>
      <c r="B108" s="44">
        <v>555</v>
      </c>
      <c r="C108" s="58">
        <v>7</v>
      </c>
      <c r="D108" s="43" t="s">
        <v>51</v>
      </c>
      <c r="E108" s="28">
        <v>5299</v>
      </c>
      <c r="F108" s="28">
        <v>72</v>
      </c>
      <c r="G108" s="28">
        <v>0</v>
      </c>
      <c r="H108" s="28">
        <v>9804</v>
      </c>
      <c r="I108" s="28">
        <v>9804</v>
      </c>
      <c r="J108" s="152"/>
      <c r="K108" s="59">
        <v>3740.19</v>
      </c>
      <c r="L108" s="26">
        <f t="shared" si="60"/>
        <v>381.49632802937577</v>
      </c>
      <c r="M108" s="152"/>
      <c r="N108" s="59">
        <v>1555.6</v>
      </c>
      <c r="O108" s="26">
        <f t="shared" si="61"/>
        <v>158.66993064055487</v>
      </c>
      <c r="P108" s="152"/>
      <c r="Q108" s="59">
        <v>2184.59</v>
      </c>
      <c r="R108" s="26">
        <f t="shared" si="62"/>
        <v>222.82639738882088</v>
      </c>
      <c r="S108" s="152"/>
      <c r="T108" s="49">
        <v>3.4726150681409107E-2</v>
      </c>
      <c r="U108" s="49">
        <v>0</v>
      </c>
      <c r="V108" s="49">
        <v>0.18674466443815893</v>
      </c>
      <c r="W108" s="49">
        <v>0.70942401645667263</v>
      </c>
      <c r="X108" s="49">
        <v>6.5569555155566991E-2</v>
      </c>
      <c r="Y108" s="49">
        <v>3.5356132681923376E-3</v>
      </c>
      <c r="Z108" s="24">
        <f t="shared" si="63"/>
        <v>0.41591469952061255</v>
      </c>
      <c r="AA108" s="49">
        <v>0</v>
      </c>
      <c r="AB108" s="49">
        <v>0</v>
      </c>
      <c r="AC108" s="49">
        <v>1</v>
      </c>
      <c r="AD108" s="27">
        <f t="shared" si="64"/>
        <v>0.58408530047938745</v>
      </c>
      <c r="AE108" s="155"/>
    </row>
    <row r="109" spans="1:31" s="19" customFormat="1" ht="20.100000000000001" customHeight="1" x14ac:dyDescent="0.3">
      <c r="A109" s="12"/>
      <c r="B109" s="44">
        <v>556</v>
      </c>
      <c r="C109" s="58">
        <v>7</v>
      </c>
      <c r="D109" s="43" t="s">
        <v>65</v>
      </c>
      <c r="E109" s="28">
        <v>3176</v>
      </c>
      <c r="F109" s="28">
        <v>30</v>
      </c>
      <c r="G109" s="28">
        <v>222</v>
      </c>
      <c r="H109" s="28">
        <v>7426</v>
      </c>
      <c r="I109" s="28">
        <v>7518</v>
      </c>
      <c r="J109" s="152"/>
      <c r="K109" s="59">
        <v>3490.16</v>
      </c>
      <c r="L109" s="26">
        <f t="shared" si="60"/>
        <v>464.24048949188614</v>
      </c>
      <c r="M109" s="152"/>
      <c r="N109" s="59">
        <v>1179.68</v>
      </c>
      <c r="O109" s="26">
        <f t="shared" si="61"/>
        <v>156.91407289172653</v>
      </c>
      <c r="P109" s="152"/>
      <c r="Q109" s="59">
        <v>2310.48</v>
      </c>
      <c r="R109" s="26">
        <f t="shared" si="62"/>
        <v>307.32641660015963</v>
      </c>
      <c r="S109" s="152"/>
      <c r="T109" s="49">
        <v>3.4687372846873725E-2</v>
      </c>
      <c r="U109" s="49">
        <v>0</v>
      </c>
      <c r="V109" s="49">
        <v>6.4941340024413402E-2</v>
      </c>
      <c r="W109" s="49">
        <v>0.50335684253356838</v>
      </c>
      <c r="X109" s="49">
        <v>0.39701444459514446</v>
      </c>
      <c r="Y109" s="49">
        <v>0</v>
      </c>
      <c r="Z109" s="24">
        <f t="shared" si="63"/>
        <v>0.33800169619730902</v>
      </c>
      <c r="AA109" s="49">
        <v>0</v>
      </c>
      <c r="AB109" s="49">
        <v>0</v>
      </c>
      <c r="AC109" s="49">
        <v>1</v>
      </c>
      <c r="AD109" s="27">
        <f t="shared" si="64"/>
        <v>0.66199830380269098</v>
      </c>
      <c r="AE109" s="155"/>
    </row>
    <row r="110" spans="1:31" s="19" customFormat="1" ht="20.100000000000001" customHeight="1" x14ac:dyDescent="0.3">
      <c r="A110" s="12"/>
      <c r="B110" s="44">
        <v>600</v>
      </c>
      <c r="C110" s="58">
        <v>7</v>
      </c>
      <c r="D110" s="43" t="s">
        <v>149</v>
      </c>
      <c r="E110" s="28">
        <v>4223</v>
      </c>
      <c r="F110" s="28">
        <v>476</v>
      </c>
      <c r="G110" s="28">
        <v>0</v>
      </c>
      <c r="H110" s="28">
        <v>7999</v>
      </c>
      <c r="I110" s="28">
        <v>7999</v>
      </c>
      <c r="J110" s="152"/>
      <c r="K110" s="59">
        <v>3414.61</v>
      </c>
      <c r="L110" s="26">
        <f t="shared" si="60"/>
        <v>426.87960995124388</v>
      </c>
      <c r="M110" s="152"/>
      <c r="N110" s="59">
        <v>937.91</v>
      </c>
      <c r="O110" s="26">
        <f t="shared" si="61"/>
        <v>117.25340667583448</v>
      </c>
      <c r="P110" s="152"/>
      <c r="Q110" s="59">
        <v>2476.6999999999998</v>
      </c>
      <c r="R110" s="26">
        <f t="shared" si="62"/>
        <v>309.62620327540941</v>
      </c>
      <c r="S110" s="152"/>
      <c r="T110" s="49">
        <v>4.6987450821507397E-2</v>
      </c>
      <c r="U110" s="49">
        <v>0</v>
      </c>
      <c r="V110" s="49">
        <v>2.452260877909394E-3</v>
      </c>
      <c r="W110" s="49">
        <v>0.88266464799394406</v>
      </c>
      <c r="X110" s="49">
        <v>0</v>
      </c>
      <c r="Y110" s="49">
        <v>6.7895640306639235E-2</v>
      </c>
      <c r="Z110" s="24">
        <f t="shared" si="63"/>
        <v>0.27467558520592394</v>
      </c>
      <c r="AA110" s="49">
        <v>0</v>
      </c>
      <c r="AB110" s="49">
        <v>4.5302216659264347E-3</v>
      </c>
      <c r="AC110" s="49">
        <v>0.99546977833407368</v>
      </c>
      <c r="AD110" s="27">
        <f t="shared" si="64"/>
        <v>0.72532441479407594</v>
      </c>
      <c r="AE110" s="155"/>
    </row>
    <row r="111" spans="1:31" s="19" customFormat="1" ht="20.100000000000001" customHeight="1" x14ac:dyDescent="0.3">
      <c r="A111" s="12"/>
      <c r="B111" s="44">
        <v>604</v>
      </c>
      <c r="C111" s="58">
        <v>7</v>
      </c>
      <c r="D111" s="43" t="s">
        <v>139</v>
      </c>
      <c r="E111" s="28">
        <v>5166</v>
      </c>
      <c r="F111" s="28">
        <v>482</v>
      </c>
      <c r="G111" s="28">
        <v>575</v>
      </c>
      <c r="H111" s="28">
        <v>12518</v>
      </c>
      <c r="I111" s="28">
        <v>12757</v>
      </c>
      <c r="J111" s="152"/>
      <c r="K111" s="59">
        <v>5102.2274161472887</v>
      </c>
      <c r="L111" s="26">
        <f t="shared" si="60"/>
        <v>399.95511610467105</v>
      </c>
      <c r="M111" s="152"/>
      <c r="N111" s="59">
        <v>2566.2579329178316</v>
      </c>
      <c r="O111" s="26">
        <f t="shared" si="61"/>
        <v>201.16468863508908</v>
      </c>
      <c r="P111" s="152">
        <v>6</v>
      </c>
      <c r="Q111" s="59">
        <v>2535.9694832294576</v>
      </c>
      <c r="R111" s="26">
        <f t="shared" si="62"/>
        <v>198.79042746958203</v>
      </c>
      <c r="S111" s="152"/>
      <c r="T111" s="49">
        <v>2.68757084450904E-2</v>
      </c>
      <c r="U111" s="49">
        <v>0</v>
      </c>
      <c r="V111" s="49">
        <v>0.20602371773240166</v>
      </c>
      <c r="W111" s="49">
        <v>0.60382781989336654</v>
      </c>
      <c r="X111" s="49">
        <v>0.15743935744627915</v>
      </c>
      <c r="Y111" s="49">
        <v>5.833396482862162E-3</v>
      </c>
      <c r="Z111" s="24">
        <f t="shared" si="63"/>
        <v>0.50296815951328622</v>
      </c>
      <c r="AA111" s="49">
        <v>0</v>
      </c>
      <c r="AB111" s="49">
        <v>0</v>
      </c>
      <c r="AC111" s="49">
        <v>1</v>
      </c>
      <c r="AD111" s="27">
        <f t="shared" si="64"/>
        <v>0.49703184048671389</v>
      </c>
      <c r="AE111" s="155"/>
    </row>
    <row r="112" spans="1:31" s="19" customFormat="1" ht="20.100000000000001" customHeight="1" x14ac:dyDescent="0.3">
      <c r="A112" s="12"/>
      <c r="B112" s="44">
        <v>612</v>
      </c>
      <c r="C112" s="58">
        <v>7</v>
      </c>
      <c r="D112" s="43" t="s">
        <v>93</v>
      </c>
      <c r="E112" s="28">
        <v>2983</v>
      </c>
      <c r="F112" s="28">
        <v>4</v>
      </c>
      <c r="G112" s="28">
        <v>64</v>
      </c>
      <c r="H112" s="28">
        <v>7354</v>
      </c>
      <c r="I112" s="28">
        <v>7381</v>
      </c>
      <c r="J112" s="152"/>
      <c r="K112" s="59">
        <v>3820.89</v>
      </c>
      <c r="L112" s="26">
        <f t="shared" si="60"/>
        <v>517.66562796369055</v>
      </c>
      <c r="M112" s="152"/>
      <c r="N112" s="59">
        <v>1943.49</v>
      </c>
      <c r="O112" s="26">
        <f t="shared" si="61"/>
        <v>263.30984961387344</v>
      </c>
      <c r="P112" s="152"/>
      <c r="Q112" s="59">
        <v>1877.4</v>
      </c>
      <c r="R112" s="26">
        <f t="shared" si="62"/>
        <v>254.35577834981709</v>
      </c>
      <c r="S112" s="152"/>
      <c r="T112" s="49">
        <v>2.0849091068130016E-2</v>
      </c>
      <c r="U112" s="49">
        <v>0</v>
      </c>
      <c r="V112" s="49">
        <v>5.3542853320572785E-2</v>
      </c>
      <c r="W112" s="49">
        <v>0.54367143643651361</v>
      </c>
      <c r="X112" s="49">
        <v>0.37667289257984343</v>
      </c>
      <c r="Y112" s="49">
        <v>5.2637265949400311E-3</v>
      </c>
      <c r="Z112" s="24">
        <f t="shared" si="63"/>
        <v>0.5086485085935476</v>
      </c>
      <c r="AA112" s="49">
        <v>0</v>
      </c>
      <c r="AB112" s="49">
        <v>7.4038563971449869E-4</v>
      </c>
      <c r="AC112" s="49">
        <v>0.99925961436028543</v>
      </c>
      <c r="AD112" s="27">
        <f t="shared" si="64"/>
        <v>0.49135149140645246</v>
      </c>
      <c r="AE112" s="155"/>
    </row>
    <row r="113" spans="1:31" s="19" customFormat="1" ht="20.100000000000001" customHeight="1" x14ac:dyDescent="0.3">
      <c r="A113" s="12"/>
      <c r="B113" s="44">
        <v>711</v>
      </c>
      <c r="C113" s="58">
        <v>7</v>
      </c>
      <c r="D113" s="43" t="s">
        <v>26</v>
      </c>
      <c r="E113" s="28">
        <v>1574</v>
      </c>
      <c r="F113" s="28">
        <v>370</v>
      </c>
      <c r="G113" s="28">
        <v>194</v>
      </c>
      <c r="H113" s="28">
        <v>3881</v>
      </c>
      <c r="I113" s="28">
        <v>3962</v>
      </c>
      <c r="J113" s="152"/>
      <c r="K113" s="59">
        <v>1127.52</v>
      </c>
      <c r="L113" s="26">
        <f t="shared" si="60"/>
        <v>284.58354366481575</v>
      </c>
      <c r="M113" s="152"/>
      <c r="N113" s="59">
        <v>500.79</v>
      </c>
      <c r="O113" s="26">
        <f t="shared" si="61"/>
        <v>126.39828369510349</v>
      </c>
      <c r="P113" s="152"/>
      <c r="Q113" s="59">
        <v>626.73</v>
      </c>
      <c r="R113" s="26">
        <f t="shared" si="62"/>
        <v>158.18525996971226</v>
      </c>
      <c r="S113" s="152"/>
      <c r="T113" s="49">
        <v>4.2692545777671273E-2</v>
      </c>
      <c r="U113" s="49">
        <v>0</v>
      </c>
      <c r="V113" s="49">
        <v>0</v>
      </c>
      <c r="W113" s="49">
        <v>0.95730745422232877</v>
      </c>
      <c r="X113" s="49">
        <v>0</v>
      </c>
      <c r="Y113" s="49">
        <v>0</v>
      </c>
      <c r="Z113" s="24">
        <f t="shared" si="63"/>
        <v>0.44415176670923801</v>
      </c>
      <c r="AA113" s="49">
        <v>0</v>
      </c>
      <c r="AB113" s="49">
        <v>0</v>
      </c>
      <c r="AC113" s="49">
        <v>1</v>
      </c>
      <c r="AD113" s="27">
        <f t="shared" si="64"/>
        <v>0.55584823329076205</v>
      </c>
      <c r="AE113" s="155"/>
    </row>
    <row r="114" spans="1:31" s="19" customFormat="1" ht="20.100000000000001" customHeight="1" x14ac:dyDescent="0.3">
      <c r="A114" s="12"/>
      <c r="B114" s="44">
        <v>712</v>
      </c>
      <c r="C114" s="58">
        <v>7</v>
      </c>
      <c r="D114" s="43" t="s">
        <v>29</v>
      </c>
      <c r="E114" s="28">
        <v>3221</v>
      </c>
      <c r="F114" s="28">
        <v>0</v>
      </c>
      <c r="G114" s="28">
        <v>257</v>
      </c>
      <c r="H114" s="28">
        <v>6725</v>
      </c>
      <c r="I114" s="28">
        <v>6832</v>
      </c>
      <c r="J114" s="152"/>
      <c r="K114" s="59">
        <v>2894.37</v>
      </c>
      <c r="L114" s="26">
        <f t="shared" si="60"/>
        <v>423.64900468384076</v>
      </c>
      <c r="M114" s="152"/>
      <c r="N114" s="59">
        <v>790.73</v>
      </c>
      <c r="O114" s="26">
        <f t="shared" si="61"/>
        <v>115.73916861826697</v>
      </c>
      <c r="P114" s="152"/>
      <c r="Q114" s="59">
        <v>2103.64</v>
      </c>
      <c r="R114" s="26">
        <f t="shared" si="62"/>
        <v>307.90983606557376</v>
      </c>
      <c r="S114" s="152"/>
      <c r="T114" s="49">
        <v>4.6855437380648256E-2</v>
      </c>
      <c r="U114" s="49">
        <v>0</v>
      </c>
      <c r="V114" s="49">
        <v>8.1190798376184037E-2</v>
      </c>
      <c r="W114" s="49">
        <v>0.85767581854741826</v>
      </c>
      <c r="X114" s="49">
        <v>0</v>
      </c>
      <c r="Y114" s="49">
        <v>1.4277945695749496E-2</v>
      </c>
      <c r="Z114" s="24">
        <f t="shared" si="63"/>
        <v>0.27319589409785205</v>
      </c>
      <c r="AA114" s="49">
        <v>0</v>
      </c>
      <c r="AB114" s="49">
        <v>1.2834895704588239E-3</v>
      </c>
      <c r="AC114" s="49">
        <v>0.99871651042954124</v>
      </c>
      <c r="AD114" s="27">
        <f t="shared" si="64"/>
        <v>0.72680410590214795</v>
      </c>
      <c r="AE114" s="155"/>
    </row>
    <row r="115" spans="1:31" s="19" customFormat="1" ht="20.100000000000001" customHeight="1" x14ac:dyDescent="0.3">
      <c r="A115" s="12"/>
      <c r="B115" s="44">
        <v>718</v>
      </c>
      <c r="C115" s="58">
        <v>7</v>
      </c>
      <c r="D115" s="43" t="s">
        <v>68</v>
      </c>
      <c r="E115" s="28">
        <v>258</v>
      </c>
      <c r="F115" s="28">
        <v>8</v>
      </c>
      <c r="G115" s="28">
        <v>0</v>
      </c>
      <c r="H115" s="28">
        <v>953</v>
      </c>
      <c r="I115" s="28">
        <v>953</v>
      </c>
      <c r="J115" s="152"/>
      <c r="K115" s="59">
        <v>284.23</v>
      </c>
      <c r="L115" s="26">
        <f t="shared" si="60"/>
        <v>298.24763903462747</v>
      </c>
      <c r="M115" s="152"/>
      <c r="N115" s="59">
        <v>61.07</v>
      </c>
      <c r="O115" s="26">
        <f t="shared" si="61"/>
        <v>64.081846799580276</v>
      </c>
      <c r="P115" s="152"/>
      <c r="Q115" s="59">
        <v>223.16</v>
      </c>
      <c r="R115" s="26">
        <f t="shared" si="62"/>
        <v>234.16579223504721</v>
      </c>
      <c r="S115" s="152">
        <v>2</v>
      </c>
      <c r="T115" s="49">
        <v>8.5966923202881934E-2</v>
      </c>
      <c r="U115" s="49">
        <v>0</v>
      </c>
      <c r="V115" s="49">
        <v>0</v>
      </c>
      <c r="W115" s="49">
        <v>0.91403307679711809</v>
      </c>
      <c r="X115" s="49">
        <v>0</v>
      </c>
      <c r="Y115" s="49">
        <v>0</v>
      </c>
      <c r="Z115" s="24">
        <f t="shared" si="63"/>
        <v>0.21486120395454383</v>
      </c>
      <c r="AA115" s="49">
        <v>0</v>
      </c>
      <c r="AB115" s="49">
        <v>0</v>
      </c>
      <c r="AC115" s="49">
        <v>1</v>
      </c>
      <c r="AD115" s="27">
        <f t="shared" si="64"/>
        <v>0.78513879604545611</v>
      </c>
      <c r="AE115" s="155"/>
    </row>
    <row r="116" spans="1:31" s="19" customFormat="1" ht="20.100000000000001" customHeight="1" x14ac:dyDescent="0.3">
      <c r="A116" s="12"/>
      <c r="B116" s="44">
        <v>736</v>
      </c>
      <c r="C116" s="58">
        <v>7</v>
      </c>
      <c r="D116" s="43" t="s">
        <v>61</v>
      </c>
      <c r="E116" s="28">
        <v>1387</v>
      </c>
      <c r="F116" s="28">
        <v>23</v>
      </c>
      <c r="G116" s="28">
        <v>0</v>
      </c>
      <c r="H116" s="28">
        <v>2961</v>
      </c>
      <c r="I116" s="28">
        <v>2961</v>
      </c>
      <c r="J116" s="152"/>
      <c r="K116" s="59">
        <v>917</v>
      </c>
      <c r="L116" s="26">
        <f t="shared" si="60"/>
        <v>309.69267139479905</v>
      </c>
      <c r="M116" s="152"/>
      <c r="N116" s="59">
        <v>298.07</v>
      </c>
      <c r="O116" s="26">
        <f t="shared" si="61"/>
        <v>100.66531577169874</v>
      </c>
      <c r="P116" s="152"/>
      <c r="Q116" s="59">
        <v>618.92999999999995</v>
      </c>
      <c r="R116" s="26">
        <f t="shared" si="62"/>
        <v>209.02735562310031</v>
      </c>
      <c r="S116" s="152"/>
      <c r="T116" s="49">
        <v>5.4752239406850742E-2</v>
      </c>
      <c r="U116" s="49">
        <v>0</v>
      </c>
      <c r="V116" s="49">
        <v>6.5756365954306034E-3</v>
      </c>
      <c r="W116" s="49">
        <v>0.7658268192035429</v>
      </c>
      <c r="X116" s="49">
        <v>0.12446740698493643</v>
      </c>
      <c r="Y116" s="49">
        <v>4.8377897809239442E-2</v>
      </c>
      <c r="Z116" s="24">
        <f t="shared" si="63"/>
        <v>0.32504907306434022</v>
      </c>
      <c r="AA116" s="49">
        <v>0</v>
      </c>
      <c r="AB116" s="49">
        <v>0</v>
      </c>
      <c r="AC116" s="49">
        <v>1</v>
      </c>
      <c r="AD116" s="27">
        <f t="shared" si="64"/>
        <v>0.67495092693565972</v>
      </c>
      <c r="AE116" s="155"/>
    </row>
    <row r="117" spans="1:31" s="19" customFormat="1" ht="20.100000000000001" customHeight="1" x14ac:dyDescent="0.3">
      <c r="A117" s="12"/>
      <c r="B117" s="44">
        <v>757</v>
      </c>
      <c r="C117" s="58">
        <v>7</v>
      </c>
      <c r="D117" s="43" t="s">
        <v>42</v>
      </c>
      <c r="E117" s="28">
        <v>3489</v>
      </c>
      <c r="F117" s="28">
        <v>194</v>
      </c>
      <c r="G117" s="28">
        <v>510</v>
      </c>
      <c r="H117" s="28">
        <v>7773</v>
      </c>
      <c r="I117" s="28">
        <v>7985</v>
      </c>
      <c r="J117" s="152"/>
      <c r="K117" s="59">
        <v>3433.83</v>
      </c>
      <c r="L117" s="26">
        <f t="shared" si="60"/>
        <v>430.03506574827804</v>
      </c>
      <c r="M117" s="152"/>
      <c r="N117" s="59">
        <v>1033.4100000000001</v>
      </c>
      <c r="O117" s="26">
        <f t="shared" si="61"/>
        <v>129.4189104571071</v>
      </c>
      <c r="P117" s="152"/>
      <c r="Q117" s="59">
        <v>2400.42</v>
      </c>
      <c r="R117" s="26">
        <f t="shared" si="62"/>
        <v>300.61615529117097</v>
      </c>
      <c r="S117" s="152"/>
      <c r="T117" s="49">
        <v>4.144531212200385E-2</v>
      </c>
      <c r="U117" s="49">
        <v>2.903010421807414E-2</v>
      </c>
      <c r="V117" s="49">
        <v>0.28537560116507488</v>
      </c>
      <c r="W117" s="49">
        <v>0.6037874609303181</v>
      </c>
      <c r="X117" s="49">
        <v>2.672704928344026E-2</v>
      </c>
      <c r="Y117" s="49">
        <v>1.3634472281088821E-2</v>
      </c>
      <c r="Z117" s="24">
        <f t="shared" si="63"/>
        <v>0.30094966844602095</v>
      </c>
      <c r="AA117" s="49">
        <v>0</v>
      </c>
      <c r="AB117" s="49">
        <v>8.7901283941976816E-4</v>
      </c>
      <c r="AC117" s="49">
        <v>0.99912098716058018</v>
      </c>
      <c r="AD117" s="27">
        <f t="shared" si="64"/>
        <v>0.69905033155397911</v>
      </c>
      <c r="AE117" s="155"/>
    </row>
    <row r="118" spans="1:31" s="19" customFormat="1" ht="20.100000000000001" customHeight="1" x14ac:dyDescent="0.3">
      <c r="A118" s="12"/>
      <c r="B118" s="44">
        <v>786</v>
      </c>
      <c r="C118" s="58">
        <v>7</v>
      </c>
      <c r="D118" s="43" t="s">
        <v>165</v>
      </c>
      <c r="E118" s="190">
        <v>18400</v>
      </c>
      <c r="F118" s="190">
        <v>1332</v>
      </c>
      <c r="G118" s="190">
        <v>2092</v>
      </c>
      <c r="H118" s="190">
        <v>45608</v>
      </c>
      <c r="I118" s="190">
        <v>46480</v>
      </c>
      <c r="J118" s="152"/>
      <c r="K118" s="59">
        <v>18653.48</v>
      </c>
      <c r="L118" s="191">
        <f>K118*1000/I118</f>
        <v>401.32271944922547</v>
      </c>
      <c r="M118" s="152"/>
      <c r="N118" s="59">
        <v>5753.45</v>
      </c>
      <c r="O118" s="191">
        <f>N118*1000/I118</f>
        <v>123.78334767641996</v>
      </c>
      <c r="P118" s="152"/>
      <c r="Q118" s="59">
        <v>12900.03</v>
      </c>
      <c r="R118" s="191">
        <f>Q118*1000/I118</f>
        <v>277.53937177280551</v>
      </c>
      <c r="S118" s="152"/>
      <c r="T118" s="49">
        <v>4.3678140941522045E-2</v>
      </c>
      <c r="U118" s="49">
        <v>0</v>
      </c>
      <c r="V118" s="49">
        <v>0.13453666930276617</v>
      </c>
      <c r="W118" s="49">
        <v>0.70187105128227412</v>
      </c>
      <c r="X118" s="49">
        <v>0.1084636174816849</v>
      </c>
      <c r="Y118" s="49">
        <v>1.1450520991752774E-2</v>
      </c>
      <c r="Z118" s="177">
        <f>N118/K118</f>
        <v>0.30843842543053629</v>
      </c>
      <c r="AA118" s="49">
        <v>0</v>
      </c>
      <c r="AB118" s="49">
        <v>2.3875913466867905E-4</v>
      </c>
      <c r="AC118" s="49">
        <v>0.99976124086533136</v>
      </c>
      <c r="AD118" s="192">
        <f>Q118/K118</f>
        <v>0.69156157456946377</v>
      </c>
      <c r="AE118" s="155"/>
    </row>
    <row r="119" spans="1:31" s="19" customFormat="1" ht="20.100000000000001" customHeight="1" x14ac:dyDescent="0.3">
      <c r="A119" s="12"/>
      <c r="B119" s="44">
        <v>854</v>
      </c>
      <c r="C119" s="58">
        <v>7</v>
      </c>
      <c r="D119" s="43" t="s">
        <v>155</v>
      </c>
      <c r="E119" s="28">
        <v>5365</v>
      </c>
      <c r="F119" s="28">
        <v>360</v>
      </c>
      <c r="G119" s="28">
        <v>0</v>
      </c>
      <c r="H119" s="28">
        <v>13163</v>
      </c>
      <c r="I119" s="28">
        <v>13163</v>
      </c>
      <c r="J119" s="152"/>
      <c r="K119" s="59">
        <v>5720.79</v>
      </c>
      <c r="L119" s="26">
        <f t="shared" si="60"/>
        <v>434.61141077262022</v>
      </c>
      <c r="M119" s="152"/>
      <c r="N119" s="59">
        <v>2245.85</v>
      </c>
      <c r="O119" s="26">
        <f t="shared" si="61"/>
        <v>170.61840006077642</v>
      </c>
      <c r="P119" s="152"/>
      <c r="Q119" s="59">
        <v>3474.94</v>
      </c>
      <c r="R119" s="26">
        <f t="shared" si="62"/>
        <v>263.99301071184379</v>
      </c>
      <c r="S119" s="152"/>
      <c r="T119" s="49">
        <v>3.2295122114121604E-2</v>
      </c>
      <c r="U119" s="49">
        <v>0.35103412961684888</v>
      </c>
      <c r="V119" s="49">
        <v>0.10500256027784581</v>
      </c>
      <c r="W119" s="49">
        <v>0.42396865329385308</v>
      </c>
      <c r="X119" s="49">
        <v>7.6367522318943823E-2</v>
      </c>
      <c r="Y119" s="49">
        <v>1.1332012378386802E-2</v>
      </c>
      <c r="Z119" s="24">
        <f t="shared" si="63"/>
        <v>0.39257689934432133</v>
      </c>
      <c r="AA119" s="49">
        <v>0</v>
      </c>
      <c r="AB119" s="49">
        <v>0</v>
      </c>
      <c r="AC119" s="49">
        <v>1</v>
      </c>
      <c r="AD119" s="27">
        <f t="shared" si="64"/>
        <v>0.60742310065567873</v>
      </c>
      <c r="AE119" s="155"/>
    </row>
    <row r="120" spans="1:31" s="68" customFormat="1" x14ac:dyDescent="0.3">
      <c r="A120" s="66"/>
      <c r="B120" s="44">
        <v>958</v>
      </c>
      <c r="C120" s="58">
        <v>7</v>
      </c>
      <c r="D120" s="43" t="s">
        <v>41</v>
      </c>
      <c r="E120" s="28">
        <v>1937</v>
      </c>
      <c r="F120" s="28">
        <v>20</v>
      </c>
      <c r="G120" s="28">
        <v>8</v>
      </c>
      <c r="H120" s="28">
        <v>4109</v>
      </c>
      <c r="I120" s="28">
        <v>4112</v>
      </c>
      <c r="J120" s="152"/>
      <c r="K120" s="59">
        <v>1880.48</v>
      </c>
      <c r="L120" s="26">
        <f t="shared" si="60"/>
        <v>457.31517509727627</v>
      </c>
      <c r="M120" s="152"/>
      <c r="N120" s="59">
        <v>828.01</v>
      </c>
      <c r="O120" s="26">
        <f t="shared" si="61"/>
        <v>201.36429961089493</v>
      </c>
      <c r="P120" s="152"/>
      <c r="Q120" s="59">
        <v>1052.47</v>
      </c>
      <c r="R120" s="26">
        <f t="shared" si="62"/>
        <v>255.95087548638134</v>
      </c>
      <c r="S120" s="152"/>
      <c r="T120" s="49">
        <v>2.7342664943660101E-2</v>
      </c>
      <c r="U120" s="49">
        <v>0</v>
      </c>
      <c r="V120" s="49">
        <v>7.2221349983695856E-3</v>
      </c>
      <c r="W120" s="49">
        <v>0.83168077680221253</v>
      </c>
      <c r="X120" s="49">
        <v>0.11185855243294164</v>
      </c>
      <c r="Y120" s="49">
        <v>2.189587082281615E-2</v>
      </c>
      <c r="Z120" s="24">
        <f t="shared" si="63"/>
        <v>0.44031842933719051</v>
      </c>
      <c r="AA120" s="49">
        <v>0</v>
      </c>
      <c r="AB120" s="49">
        <v>0</v>
      </c>
      <c r="AC120" s="49">
        <v>1</v>
      </c>
      <c r="AD120" s="27">
        <f t="shared" si="64"/>
        <v>0.55968157066280955</v>
      </c>
      <c r="AE120" s="156"/>
    </row>
    <row r="121" spans="1:31" s="68" customFormat="1" x14ac:dyDescent="0.3">
      <c r="A121" s="66"/>
      <c r="B121" s="44">
        <v>967</v>
      </c>
      <c r="C121" s="58">
        <v>7</v>
      </c>
      <c r="D121" s="43" t="s">
        <v>135</v>
      </c>
      <c r="E121" s="28">
        <v>1078</v>
      </c>
      <c r="F121" s="28">
        <v>43</v>
      </c>
      <c r="G121" s="28">
        <v>16</v>
      </c>
      <c r="H121" s="28">
        <v>2178</v>
      </c>
      <c r="I121" s="28">
        <v>2185</v>
      </c>
      <c r="J121" s="152"/>
      <c r="K121" s="59">
        <v>793.85</v>
      </c>
      <c r="L121" s="26">
        <f t="shared" si="60"/>
        <v>363.31807780320366</v>
      </c>
      <c r="M121" s="152"/>
      <c r="N121" s="59">
        <v>253.33</v>
      </c>
      <c r="O121" s="26">
        <f t="shared" si="61"/>
        <v>115.94050343249428</v>
      </c>
      <c r="P121" s="152"/>
      <c r="Q121" s="59">
        <v>540.5200000000001</v>
      </c>
      <c r="R121" s="26">
        <f t="shared" si="62"/>
        <v>247.37757437070943</v>
      </c>
      <c r="S121" s="152"/>
      <c r="T121" s="49">
        <v>4.7369044329530652E-2</v>
      </c>
      <c r="U121" s="49">
        <v>0</v>
      </c>
      <c r="V121" s="49">
        <v>0</v>
      </c>
      <c r="W121" s="49">
        <v>0.9526309556704694</v>
      </c>
      <c r="X121" s="49">
        <v>0</v>
      </c>
      <c r="Y121" s="49">
        <v>0</v>
      </c>
      <c r="Z121" s="24">
        <f t="shared" si="63"/>
        <v>0.31911570195880834</v>
      </c>
      <c r="AA121" s="49">
        <v>0</v>
      </c>
      <c r="AB121" s="49">
        <v>9.6018648708650917E-3</v>
      </c>
      <c r="AC121" s="49">
        <v>0.99039813512913477</v>
      </c>
      <c r="AD121" s="27">
        <f t="shared" si="64"/>
        <v>0.68088429804119177</v>
      </c>
      <c r="AE121" s="156"/>
    </row>
    <row r="122" spans="1:31" s="68" customFormat="1" x14ac:dyDescent="0.3">
      <c r="A122" s="66"/>
      <c r="B122" s="44">
        <v>975</v>
      </c>
      <c r="C122" s="58">
        <v>7</v>
      </c>
      <c r="D122" s="43" t="s">
        <v>24</v>
      </c>
      <c r="E122" s="28">
        <v>227</v>
      </c>
      <c r="F122" s="28">
        <v>0</v>
      </c>
      <c r="G122" s="28">
        <v>0</v>
      </c>
      <c r="H122" s="28">
        <v>427</v>
      </c>
      <c r="I122" s="28">
        <v>427</v>
      </c>
      <c r="J122" s="152"/>
      <c r="K122" s="59">
        <v>157.22999999999999</v>
      </c>
      <c r="L122" s="26">
        <f t="shared" si="60"/>
        <v>368.22014051522251</v>
      </c>
      <c r="M122" s="152"/>
      <c r="N122" s="59">
        <v>56.41</v>
      </c>
      <c r="O122" s="26">
        <f t="shared" si="61"/>
        <v>132.10772833723652</v>
      </c>
      <c r="P122" s="152">
        <v>6</v>
      </c>
      <c r="Q122" s="59">
        <v>100.82</v>
      </c>
      <c r="R122" s="26">
        <f t="shared" si="62"/>
        <v>236.11241217798596</v>
      </c>
      <c r="S122" s="152"/>
      <c r="T122" s="49">
        <v>4.1659280269455777E-2</v>
      </c>
      <c r="U122" s="49">
        <v>0</v>
      </c>
      <c r="V122" s="49">
        <v>0</v>
      </c>
      <c r="W122" s="49">
        <v>0.95834071973054435</v>
      </c>
      <c r="X122" s="49">
        <v>0</v>
      </c>
      <c r="Y122" s="49">
        <v>0</v>
      </c>
      <c r="Z122" s="24">
        <f t="shared" si="63"/>
        <v>0.35877377090885965</v>
      </c>
      <c r="AA122" s="49">
        <v>0</v>
      </c>
      <c r="AB122" s="49">
        <v>0</v>
      </c>
      <c r="AC122" s="49">
        <v>1</v>
      </c>
      <c r="AD122" s="27">
        <f t="shared" si="64"/>
        <v>0.64122622909114035</v>
      </c>
      <c r="AE122" s="156"/>
    </row>
    <row r="123" spans="1:31" s="68" customFormat="1" x14ac:dyDescent="0.3">
      <c r="A123" s="66"/>
      <c r="B123" s="70"/>
      <c r="C123" s="71"/>
      <c r="D123" s="85" t="s">
        <v>122</v>
      </c>
      <c r="E123" s="86">
        <f>SUM(E87:E122)</f>
        <v>191544</v>
      </c>
      <c r="F123" s="86">
        <f>SUM(F87:F122)</f>
        <v>9068</v>
      </c>
      <c r="G123" s="86">
        <f>SUM(G87:G122)</f>
        <v>14752</v>
      </c>
      <c r="H123" s="86">
        <f>SUM(H87:H122)</f>
        <v>425177</v>
      </c>
      <c r="I123" s="86">
        <f>SUM(I87:I122)</f>
        <v>431319</v>
      </c>
      <c r="J123" s="86"/>
      <c r="K123" s="111">
        <f>SUM(K87:K122)</f>
        <v>162749.01205415488</v>
      </c>
      <c r="L123" s="112">
        <f t="shared" ref="L123" si="65">K123*1000/I123</f>
        <v>377.3286408763696</v>
      </c>
      <c r="M123" s="84"/>
      <c r="N123" s="88">
        <f>SUM(N87:N122)</f>
        <v>55743.822399206882</v>
      </c>
      <c r="O123" s="89">
        <f t="shared" ref="O123" si="66">N123*1000/I123</f>
        <v>129.24035898999784</v>
      </c>
      <c r="P123" s="78"/>
      <c r="Q123" s="88">
        <f>SUM(Q87:Q122)</f>
        <v>107005.18965494797</v>
      </c>
      <c r="R123" s="87">
        <f t="shared" ref="R123" si="67">Q123*1000/I123</f>
        <v>248.08828188637173</v>
      </c>
      <c r="S123" s="75"/>
      <c r="T123" s="76"/>
      <c r="U123" s="76"/>
      <c r="V123" s="76"/>
      <c r="W123" s="238" t="s">
        <v>130</v>
      </c>
      <c r="X123" s="239"/>
      <c r="Y123" s="240"/>
      <c r="Z123" s="69">
        <f t="shared" ref="Z123" si="68">N123/K123</f>
        <v>0.34251404475904329</v>
      </c>
      <c r="AA123" s="76"/>
      <c r="AB123" s="76"/>
      <c r="AC123" s="76"/>
      <c r="AD123" s="77">
        <f t="shared" ref="AD123" si="69">Q123/K123</f>
        <v>0.65748595524095654</v>
      </c>
      <c r="AE123" s="156"/>
    </row>
    <row r="124" spans="1:31" s="19" customFormat="1" ht="20.100000000000001" customHeight="1" x14ac:dyDescent="0.3">
      <c r="A124" s="12"/>
      <c r="B124" s="70"/>
      <c r="C124" s="71"/>
      <c r="D124" s="72"/>
      <c r="E124" s="73"/>
      <c r="F124" s="73"/>
      <c r="G124" s="73"/>
      <c r="H124" s="73"/>
      <c r="I124" s="73"/>
      <c r="J124" s="82"/>
      <c r="K124" s="93"/>
      <c r="L124" s="94"/>
      <c r="M124" s="80"/>
      <c r="N124" s="93"/>
      <c r="O124" s="74"/>
      <c r="P124" s="78"/>
      <c r="Q124" s="93"/>
      <c r="R124" s="94"/>
      <c r="S124" s="75"/>
      <c r="T124" s="76"/>
      <c r="U124" s="76"/>
      <c r="V124" s="76"/>
      <c r="W124" s="76"/>
      <c r="X124" s="76"/>
      <c r="Y124" s="76"/>
      <c r="Z124" s="69"/>
      <c r="AA124" s="76"/>
      <c r="AB124" s="76"/>
      <c r="AC124" s="76"/>
      <c r="AD124" s="77"/>
      <c r="AE124" s="155"/>
    </row>
    <row r="125" spans="1:31" s="19" customFormat="1" ht="20.100000000000001" customHeight="1" thickBot="1" x14ac:dyDescent="0.35">
      <c r="A125" s="12"/>
      <c r="B125" s="70"/>
      <c r="C125" s="71"/>
      <c r="D125" s="95"/>
      <c r="E125" s="96"/>
      <c r="F125" s="96"/>
      <c r="G125" s="96"/>
      <c r="H125" s="96"/>
      <c r="I125" s="96"/>
      <c r="J125" s="97"/>
      <c r="K125" s="98"/>
      <c r="L125" s="99"/>
      <c r="M125" s="107"/>
      <c r="N125" s="98"/>
      <c r="O125" s="100"/>
      <c r="P125" s="101"/>
      <c r="Q125" s="98"/>
      <c r="R125" s="99"/>
      <c r="S125" s="102"/>
      <c r="T125" s="103"/>
      <c r="U125" s="103"/>
      <c r="V125" s="103"/>
      <c r="W125" s="103"/>
      <c r="X125" s="103"/>
      <c r="Y125" s="103"/>
      <c r="Z125" s="104"/>
      <c r="AA125" s="103"/>
      <c r="AB125" s="103"/>
      <c r="AC125" s="103"/>
      <c r="AD125" s="105"/>
      <c r="AE125" s="155"/>
    </row>
    <row r="126" spans="1:31" s="19" customFormat="1" ht="20.100000000000001" customHeight="1" thickBot="1" x14ac:dyDescent="0.35">
      <c r="A126" s="12"/>
      <c r="B126" s="70"/>
      <c r="C126" s="106"/>
      <c r="D126" s="244" t="s">
        <v>128</v>
      </c>
      <c r="E126" s="245"/>
      <c r="F126" s="245"/>
      <c r="G126" s="245"/>
      <c r="H126" s="245"/>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246"/>
      <c r="AE126" s="155"/>
    </row>
    <row r="127" spans="1:31" s="19" customFormat="1" ht="20.100000000000001" customHeight="1" x14ac:dyDescent="0.3">
      <c r="A127" s="12"/>
      <c r="B127" s="44">
        <v>372</v>
      </c>
      <c r="C127" s="58">
        <v>8</v>
      </c>
      <c r="D127" s="43" t="s">
        <v>37</v>
      </c>
      <c r="E127" s="28">
        <v>1794</v>
      </c>
      <c r="F127" s="28">
        <v>0</v>
      </c>
      <c r="G127" s="28">
        <v>1253</v>
      </c>
      <c r="H127" s="28">
        <v>1234</v>
      </c>
      <c r="I127" s="28">
        <v>1756</v>
      </c>
      <c r="J127" s="152"/>
      <c r="K127" s="59">
        <v>677.8</v>
      </c>
      <c r="L127" s="26">
        <f t="shared" ref="L127:L134" si="70">K127*1000/I127</f>
        <v>385.9908883826879</v>
      </c>
      <c r="M127" s="152"/>
      <c r="N127" s="59">
        <v>240.49</v>
      </c>
      <c r="O127" s="26">
        <f t="shared" ref="O127:O134" si="71">N127*1000/I127</f>
        <v>136.95330296127563</v>
      </c>
      <c r="P127" s="152"/>
      <c r="Q127" s="59">
        <v>437.31</v>
      </c>
      <c r="R127" s="26">
        <f t="shared" ref="R127:R134" si="72">Q127*1000/I127</f>
        <v>249.0375854214123</v>
      </c>
      <c r="S127" s="152"/>
      <c r="T127" s="49">
        <v>2.8275603975217264E-2</v>
      </c>
      <c r="U127" s="49">
        <v>0</v>
      </c>
      <c r="V127" s="49">
        <v>0.20333485799825354</v>
      </c>
      <c r="W127" s="49">
        <v>0.7683895380265291</v>
      </c>
      <c r="X127" s="49">
        <v>0</v>
      </c>
      <c r="Y127" s="49">
        <v>0</v>
      </c>
      <c r="Z127" s="24">
        <f t="shared" ref="Z127:Z134" si="73">N127/K127</f>
        <v>0.35480967837120098</v>
      </c>
      <c r="AA127" s="49">
        <v>0</v>
      </c>
      <c r="AB127" s="49">
        <v>0</v>
      </c>
      <c r="AC127" s="49">
        <v>1</v>
      </c>
      <c r="AD127" s="27">
        <f t="shared" ref="AD127:AD134" si="74">Q127/K127</f>
        <v>0.64519032162879908</v>
      </c>
      <c r="AE127" s="155"/>
    </row>
    <row r="128" spans="1:31" s="19" customFormat="1" ht="20.100000000000001" customHeight="1" x14ac:dyDescent="0.3">
      <c r="A128" s="12"/>
      <c r="B128" s="44">
        <v>404</v>
      </c>
      <c r="C128" s="58">
        <v>8</v>
      </c>
      <c r="D128" s="43" t="s">
        <v>87</v>
      </c>
      <c r="E128" s="28">
        <v>4752</v>
      </c>
      <c r="F128" s="28">
        <v>0</v>
      </c>
      <c r="G128" s="28">
        <v>3168</v>
      </c>
      <c r="H128" s="28">
        <v>4304</v>
      </c>
      <c r="I128" s="28">
        <v>5624</v>
      </c>
      <c r="J128" s="152"/>
      <c r="K128" s="59">
        <v>4026.5242452509478</v>
      </c>
      <c r="L128" s="26">
        <f t="shared" si="70"/>
        <v>715.95381316695375</v>
      </c>
      <c r="M128" s="152"/>
      <c r="N128" s="59">
        <v>921.48339620075808</v>
      </c>
      <c r="O128" s="26">
        <f t="shared" si="71"/>
        <v>163.84839903996408</v>
      </c>
      <c r="P128" s="152">
        <v>6</v>
      </c>
      <c r="Q128" s="59">
        <v>3105.0408490501895</v>
      </c>
      <c r="R128" s="26">
        <f t="shared" si="72"/>
        <v>552.10541412698956</v>
      </c>
      <c r="S128" s="152"/>
      <c r="T128" s="49">
        <v>2.5741104069586799E-2</v>
      </c>
      <c r="U128" s="49">
        <v>0</v>
      </c>
      <c r="V128" s="49">
        <v>4.6012766127760556E-2</v>
      </c>
      <c r="W128" s="49">
        <v>0.91238040714256152</v>
      </c>
      <c r="X128" s="49">
        <v>1.5865722660091019E-2</v>
      </c>
      <c r="Y128" s="49">
        <v>0</v>
      </c>
      <c r="Z128" s="24">
        <f t="shared" si="73"/>
        <v>0.22885330872838885</v>
      </c>
      <c r="AA128" s="49">
        <v>0</v>
      </c>
      <c r="AB128" s="49">
        <v>0</v>
      </c>
      <c r="AC128" s="49">
        <v>1</v>
      </c>
      <c r="AD128" s="27">
        <f t="shared" si="74"/>
        <v>0.77114669127161106</v>
      </c>
      <c r="AE128" s="155"/>
    </row>
    <row r="129" spans="1:31" s="19" customFormat="1" ht="20.100000000000001" customHeight="1" x14ac:dyDescent="0.3">
      <c r="A129" s="12"/>
      <c r="B129" s="44">
        <v>413</v>
      </c>
      <c r="C129" s="58">
        <v>8</v>
      </c>
      <c r="D129" s="43" t="s">
        <v>64</v>
      </c>
      <c r="E129" s="28">
        <v>1626</v>
      </c>
      <c r="F129" s="28">
        <v>0</v>
      </c>
      <c r="G129" s="28">
        <v>1076</v>
      </c>
      <c r="H129" s="28">
        <v>1091</v>
      </c>
      <c r="I129" s="28">
        <v>1539</v>
      </c>
      <c r="J129" s="152"/>
      <c r="K129" s="59">
        <v>788.19570011391693</v>
      </c>
      <c r="L129" s="26">
        <f t="shared" si="70"/>
        <v>512.1479532903943</v>
      </c>
      <c r="M129" s="152"/>
      <c r="N129" s="59">
        <v>252.27456009113354</v>
      </c>
      <c r="O129" s="26">
        <f t="shared" si="71"/>
        <v>163.9210916771498</v>
      </c>
      <c r="P129" s="152">
        <v>6</v>
      </c>
      <c r="Q129" s="59">
        <v>535.92114002278333</v>
      </c>
      <c r="R129" s="26">
        <f t="shared" si="72"/>
        <v>348.22686161324452</v>
      </c>
      <c r="S129" s="152"/>
      <c r="T129" s="49">
        <v>2.3823250342122893E-2</v>
      </c>
      <c r="U129" s="49">
        <v>0</v>
      </c>
      <c r="V129" s="49">
        <v>0.11891805495236055</v>
      </c>
      <c r="W129" s="49">
        <v>0.68542210529935554</v>
      </c>
      <c r="X129" s="49">
        <v>0.17183658940616098</v>
      </c>
      <c r="Y129" s="49">
        <v>0</v>
      </c>
      <c r="Z129" s="24">
        <f t="shared" si="73"/>
        <v>0.32006589233444516</v>
      </c>
      <c r="AA129" s="49">
        <v>0</v>
      </c>
      <c r="AB129" s="49">
        <v>0</v>
      </c>
      <c r="AC129" s="49">
        <v>1</v>
      </c>
      <c r="AD129" s="27">
        <f t="shared" si="74"/>
        <v>0.67993410766555484</v>
      </c>
      <c r="AE129" s="155"/>
    </row>
    <row r="130" spans="1:31" s="19" customFormat="1" ht="20.100000000000001" customHeight="1" x14ac:dyDescent="0.3">
      <c r="A130" s="12"/>
      <c r="B130" s="44">
        <v>545</v>
      </c>
      <c r="C130" s="58">
        <v>8</v>
      </c>
      <c r="D130" s="43" t="s">
        <v>48</v>
      </c>
      <c r="E130" s="28">
        <v>214</v>
      </c>
      <c r="F130" s="28">
        <v>0</v>
      </c>
      <c r="G130" s="28">
        <v>3</v>
      </c>
      <c r="H130" s="28">
        <v>410</v>
      </c>
      <c r="I130" s="28">
        <v>411</v>
      </c>
      <c r="J130" s="152"/>
      <c r="K130" s="59">
        <v>98.51</v>
      </c>
      <c r="L130" s="26">
        <f t="shared" si="70"/>
        <v>239.68369829683698</v>
      </c>
      <c r="M130" s="152"/>
      <c r="N130" s="59">
        <v>30.73</v>
      </c>
      <c r="O130" s="26">
        <f t="shared" si="71"/>
        <v>74.768856447688563</v>
      </c>
      <c r="P130" s="152"/>
      <c r="Q130" s="59">
        <v>67.78</v>
      </c>
      <c r="R130" s="26">
        <f t="shared" si="72"/>
        <v>164.91484184914842</v>
      </c>
      <c r="S130" s="152"/>
      <c r="T130" s="49">
        <v>7.3543768304588336E-2</v>
      </c>
      <c r="U130" s="49">
        <v>0</v>
      </c>
      <c r="V130" s="49">
        <v>0</v>
      </c>
      <c r="W130" s="49">
        <v>0.92645623169541158</v>
      </c>
      <c r="X130" s="49">
        <v>0</v>
      </c>
      <c r="Y130" s="49">
        <v>0</v>
      </c>
      <c r="Z130" s="24">
        <f t="shared" si="73"/>
        <v>0.31194802558115925</v>
      </c>
      <c r="AA130" s="49">
        <v>0</v>
      </c>
      <c r="AB130" s="49">
        <v>0</v>
      </c>
      <c r="AC130" s="49">
        <v>1</v>
      </c>
      <c r="AD130" s="27">
        <f t="shared" si="74"/>
        <v>0.68805197441884069</v>
      </c>
      <c r="AE130" s="155"/>
    </row>
    <row r="131" spans="1:31" s="19" customFormat="1" ht="20.100000000000001" customHeight="1" x14ac:dyDescent="0.3">
      <c r="A131" s="12"/>
      <c r="B131" s="44">
        <v>709</v>
      </c>
      <c r="C131" s="58">
        <v>8</v>
      </c>
      <c r="D131" s="43" t="s">
        <v>152</v>
      </c>
      <c r="E131" s="28">
        <v>730</v>
      </c>
      <c r="F131" s="28">
        <v>0</v>
      </c>
      <c r="G131" s="28">
        <v>0</v>
      </c>
      <c r="H131" s="28">
        <v>1013</v>
      </c>
      <c r="I131" s="28">
        <v>1013</v>
      </c>
      <c r="J131" s="152"/>
      <c r="K131" s="59">
        <v>407.42</v>
      </c>
      <c r="L131" s="26">
        <f t="shared" si="70"/>
        <v>402.1915103652517</v>
      </c>
      <c r="M131" s="152"/>
      <c r="N131" s="59">
        <v>127.75</v>
      </c>
      <c r="O131" s="26">
        <f t="shared" si="71"/>
        <v>126.11056268509378</v>
      </c>
      <c r="P131" s="152"/>
      <c r="Q131" s="59">
        <v>279.67</v>
      </c>
      <c r="R131" s="26">
        <f t="shared" si="72"/>
        <v>276.08094768015792</v>
      </c>
      <c r="S131" s="152">
        <v>2</v>
      </c>
      <c r="T131" s="49">
        <v>4.3679060665362035E-2</v>
      </c>
      <c r="U131" s="49">
        <v>0</v>
      </c>
      <c r="V131" s="49">
        <v>0</v>
      </c>
      <c r="W131" s="49">
        <v>0.69017612524461835</v>
      </c>
      <c r="X131" s="49">
        <v>0.26614481409001955</v>
      </c>
      <c r="Y131" s="49">
        <v>0</v>
      </c>
      <c r="Z131" s="24">
        <f t="shared" si="73"/>
        <v>0.31355849001030878</v>
      </c>
      <c r="AA131" s="49">
        <v>0</v>
      </c>
      <c r="AB131" s="49">
        <v>7.1512854435584793E-3</v>
      </c>
      <c r="AC131" s="49">
        <v>0.99284871455644153</v>
      </c>
      <c r="AD131" s="27">
        <f t="shared" si="74"/>
        <v>0.68644150998969122</v>
      </c>
      <c r="AE131" s="155"/>
    </row>
    <row r="132" spans="1:31" s="68" customFormat="1" x14ac:dyDescent="0.3">
      <c r="A132" s="66"/>
      <c r="B132" s="44">
        <v>797</v>
      </c>
      <c r="C132" s="58">
        <v>8</v>
      </c>
      <c r="D132" s="43" t="s">
        <v>154</v>
      </c>
      <c r="E132" s="28">
        <v>445</v>
      </c>
      <c r="F132" s="28">
        <v>0</v>
      </c>
      <c r="G132" s="28">
        <v>221</v>
      </c>
      <c r="H132" s="28">
        <v>478</v>
      </c>
      <c r="I132" s="28">
        <v>570</v>
      </c>
      <c r="J132" s="152"/>
      <c r="K132" s="59">
        <v>191.68</v>
      </c>
      <c r="L132" s="138">
        <f t="shared" si="70"/>
        <v>336.28070175438597</v>
      </c>
      <c r="M132" s="152"/>
      <c r="N132" s="59">
        <v>41.37</v>
      </c>
      <c r="O132" s="138">
        <f t="shared" si="71"/>
        <v>72.578947368421055</v>
      </c>
      <c r="P132" s="152"/>
      <c r="Q132" s="59">
        <v>150.31</v>
      </c>
      <c r="R132" s="138">
        <f t="shared" si="72"/>
        <v>263.70175438596493</v>
      </c>
      <c r="S132" s="152">
        <v>3</v>
      </c>
      <c r="T132" s="49">
        <v>6.3572637176698088E-2</v>
      </c>
      <c r="U132" s="49">
        <v>0</v>
      </c>
      <c r="V132" s="49">
        <v>0</v>
      </c>
      <c r="W132" s="49">
        <v>0.92965917331399572</v>
      </c>
      <c r="X132" s="49">
        <v>0</v>
      </c>
      <c r="Y132" s="49">
        <v>6.7681895093062621E-3</v>
      </c>
      <c r="Z132" s="139">
        <f t="shared" si="73"/>
        <v>0.21582846410684473</v>
      </c>
      <c r="AA132" s="49">
        <v>0</v>
      </c>
      <c r="AB132" s="49">
        <v>0</v>
      </c>
      <c r="AC132" s="49">
        <v>1</v>
      </c>
      <c r="AD132" s="27">
        <f t="shared" si="74"/>
        <v>0.78417153589315525</v>
      </c>
      <c r="AE132" s="156"/>
    </row>
    <row r="133" spans="1:31" s="68" customFormat="1" x14ac:dyDescent="0.3">
      <c r="A133" s="66"/>
      <c r="B133" s="44">
        <v>866</v>
      </c>
      <c r="C133" s="58">
        <v>8</v>
      </c>
      <c r="D133" s="43" t="s">
        <v>156</v>
      </c>
      <c r="E133" s="28">
        <v>1306</v>
      </c>
      <c r="F133" s="28">
        <v>0</v>
      </c>
      <c r="G133" s="28">
        <v>505</v>
      </c>
      <c r="H133" s="28">
        <v>1707</v>
      </c>
      <c r="I133" s="28">
        <v>1917</v>
      </c>
      <c r="J133" s="152"/>
      <c r="K133" s="59">
        <v>560.05999999999995</v>
      </c>
      <c r="L133" s="26">
        <f t="shared" si="70"/>
        <v>292.15440792905582</v>
      </c>
      <c r="M133" s="152"/>
      <c r="N133" s="59">
        <v>164.65</v>
      </c>
      <c r="O133" s="26">
        <f t="shared" si="71"/>
        <v>85.889410537297863</v>
      </c>
      <c r="P133" s="152"/>
      <c r="Q133" s="59">
        <v>395.41</v>
      </c>
      <c r="R133" s="26">
        <f t="shared" si="72"/>
        <v>206.26499739175796</v>
      </c>
      <c r="S133" s="152"/>
      <c r="T133" s="49">
        <v>5.7151533556027936E-2</v>
      </c>
      <c r="U133" s="49">
        <v>0</v>
      </c>
      <c r="V133" s="49">
        <v>0</v>
      </c>
      <c r="W133" s="49">
        <v>0.94284846644397213</v>
      </c>
      <c r="X133" s="49">
        <v>0</v>
      </c>
      <c r="Y133" s="49">
        <v>0</v>
      </c>
      <c r="Z133" s="24">
        <f t="shared" si="73"/>
        <v>0.29398635860443528</v>
      </c>
      <c r="AA133" s="49">
        <v>0</v>
      </c>
      <c r="AB133" s="49">
        <v>0</v>
      </c>
      <c r="AC133" s="49">
        <v>1</v>
      </c>
      <c r="AD133" s="27">
        <f t="shared" si="74"/>
        <v>0.70601364139556488</v>
      </c>
      <c r="AE133" s="156"/>
    </row>
    <row r="134" spans="1:31" s="68" customFormat="1" x14ac:dyDescent="0.3">
      <c r="A134" s="66"/>
      <c r="B134" s="44">
        <v>929</v>
      </c>
      <c r="C134" s="58">
        <v>8</v>
      </c>
      <c r="D134" s="43" t="s">
        <v>159</v>
      </c>
      <c r="E134" s="28">
        <v>675</v>
      </c>
      <c r="F134" s="28">
        <v>70</v>
      </c>
      <c r="G134" s="28">
        <v>0</v>
      </c>
      <c r="H134" s="28">
        <v>1611</v>
      </c>
      <c r="I134" s="28">
        <v>1611</v>
      </c>
      <c r="J134" s="152"/>
      <c r="K134" s="59">
        <v>490.13</v>
      </c>
      <c r="L134" s="26">
        <f t="shared" si="70"/>
        <v>304.23960273122282</v>
      </c>
      <c r="M134" s="152"/>
      <c r="N134" s="59">
        <v>70.7</v>
      </c>
      <c r="O134" s="26">
        <f t="shared" si="71"/>
        <v>43.88578522656735</v>
      </c>
      <c r="P134" s="152"/>
      <c r="Q134" s="59">
        <v>419.43</v>
      </c>
      <c r="R134" s="26">
        <f t="shared" si="72"/>
        <v>260.35381750465547</v>
      </c>
      <c r="S134" s="152">
        <v>3</v>
      </c>
      <c r="T134" s="49">
        <v>0.12560113154172561</v>
      </c>
      <c r="U134" s="49">
        <v>0</v>
      </c>
      <c r="V134" s="49">
        <v>0</v>
      </c>
      <c r="W134" s="49">
        <v>0.87439886845827441</v>
      </c>
      <c r="X134" s="49">
        <v>0</v>
      </c>
      <c r="Y134" s="49">
        <v>0</v>
      </c>
      <c r="Z134" s="24">
        <f t="shared" si="73"/>
        <v>0.1442474445555261</v>
      </c>
      <c r="AA134" s="49">
        <v>0</v>
      </c>
      <c r="AB134" s="49">
        <v>0</v>
      </c>
      <c r="AC134" s="49">
        <v>1</v>
      </c>
      <c r="AD134" s="27">
        <f t="shared" si="74"/>
        <v>0.85575255544447393</v>
      </c>
      <c r="AE134" s="156"/>
    </row>
    <row r="135" spans="1:31" s="68" customFormat="1" ht="17.25" customHeight="1" x14ac:dyDescent="0.3">
      <c r="A135" s="66"/>
      <c r="B135" s="70"/>
      <c r="C135" s="71"/>
      <c r="D135" s="113" t="s">
        <v>122</v>
      </c>
      <c r="E135" s="86">
        <f>SUM(E127:E134)</f>
        <v>11542</v>
      </c>
      <c r="F135" s="86">
        <f>SUM(F127:F134)</f>
        <v>70</v>
      </c>
      <c r="G135" s="86">
        <f>SUM(G127:G134)</f>
        <v>6226</v>
      </c>
      <c r="H135" s="86">
        <f>SUM(H127:H134)</f>
        <v>11848</v>
      </c>
      <c r="I135" s="86">
        <f>SUM(I127:I134)</f>
        <v>14441</v>
      </c>
      <c r="J135" s="86"/>
      <c r="K135" s="111">
        <f>SUM(K127:K134)</f>
        <v>7240.3199453648658</v>
      </c>
      <c r="L135" s="112">
        <f t="shared" ref="L135" si="75">K135*1000/I135</f>
        <v>501.37247734678107</v>
      </c>
      <c r="M135" s="83"/>
      <c r="N135" s="88">
        <f>SUM(N127:N134)</f>
        <v>1849.4479562918916</v>
      </c>
      <c r="O135" s="89">
        <f t="shared" ref="O135" si="76">N135*1000/I135</f>
        <v>128.06924425537647</v>
      </c>
      <c r="P135" s="78"/>
      <c r="Q135" s="88">
        <f>SUM(Q127:Q134)</f>
        <v>5390.8719890729735</v>
      </c>
      <c r="R135" s="87">
        <f t="shared" ref="R135" si="77">Q135*1000/I135</f>
        <v>373.30323309140459</v>
      </c>
      <c r="S135" s="75"/>
      <c r="T135" s="76"/>
      <c r="U135" s="76"/>
      <c r="V135" s="76"/>
      <c r="W135" s="247" t="s">
        <v>130</v>
      </c>
      <c r="X135" s="247"/>
      <c r="Y135" s="247"/>
      <c r="Z135" s="69">
        <f t="shared" ref="Z135" si="78">N135/K135</f>
        <v>0.25543732462760543</v>
      </c>
      <c r="AA135" s="76"/>
      <c r="AB135" s="76"/>
      <c r="AC135" s="76"/>
      <c r="AD135" s="77">
        <f t="shared" ref="AD135" si="79">Q135/K135</f>
        <v>0.74456267537239451</v>
      </c>
      <c r="AE135" s="156"/>
    </row>
    <row r="136" spans="1:31" s="19" customFormat="1" ht="20.100000000000001" customHeight="1" x14ac:dyDescent="0.3">
      <c r="A136" s="12"/>
      <c r="B136" s="70"/>
      <c r="C136" s="71"/>
      <c r="D136" s="72"/>
      <c r="E136" s="73"/>
      <c r="F136" s="73"/>
      <c r="G136" s="73"/>
      <c r="H136" s="73"/>
      <c r="I136" s="73"/>
      <c r="J136" s="82"/>
      <c r="K136" s="93"/>
      <c r="L136" s="94"/>
      <c r="M136" s="82"/>
      <c r="N136" s="93"/>
      <c r="O136" s="74"/>
      <c r="P136" s="78"/>
      <c r="Q136" s="93"/>
      <c r="R136" s="94"/>
      <c r="S136" s="75"/>
      <c r="T136" s="76"/>
      <c r="U136" s="76"/>
      <c r="V136" s="76"/>
      <c r="W136" s="76"/>
      <c r="X136" s="76"/>
      <c r="Y136" s="76"/>
      <c r="Z136" s="69"/>
      <c r="AA136" s="76"/>
      <c r="AB136" s="76"/>
      <c r="AC136" s="76"/>
      <c r="AD136" s="77"/>
      <c r="AE136" s="155"/>
    </row>
    <row r="137" spans="1:31" s="19" customFormat="1" ht="20.100000000000001" customHeight="1" x14ac:dyDescent="0.3">
      <c r="A137" s="12"/>
      <c r="B137" s="70"/>
      <c r="C137" s="71"/>
      <c r="D137" s="72"/>
      <c r="E137" s="73"/>
      <c r="F137" s="73"/>
      <c r="G137" s="73"/>
      <c r="H137" s="73"/>
      <c r="I137" s="73"/>
      <c r="J137" s="82"/>
      <c r="K137" s="93"/>
      <c r="L137" s="94"/>
      <c r="M137" s="82"/>
      <c r="N137" s="93"/>
      <c r="O137" s="74"/>
      <c r="P137" s="78"/>
      <c r="Q137" s="93"/>
      <c r="R137" s="94"/>
      <c r="S137" s="75"/>
      <c r="T137" s="76"/>
      <c r="U137" s="76"/>
      <c r="V137" s="76"/>
      <c r="W137" s="76"/>
      <c r="X137" s="76"/>
      <c r="Y137" s="76"/>
      <c r="Z137" s="69"/>
      <c r="AA137" s="76"/>
      <c r="AB137" s="76"/>
      <c r="AC137" s="76"/>
      <c r="AD137" s="77"/>
      <c r="AE137" s="155"/>
    </row>
    <row r="138" spans="1:31" s="19" customFormat="1" ht="20.100000000000001" customHeight="1" thickBot="1" x14ac:dyDescent="0.35">
      <c r="A138" s="1"/>
      <c r="B138" s="114"/>
      <c r="C138" s="115"/>
      <c r="D138" s="235" t="s">
        <v>129</v>
      </c>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7"/>
      <c r="AE138" s="155"/>
    </row>
    <row r="139" spans="1:31" s="19" customFormat="1" ht="20.100000000000001" customHeight="1" x14ac:dyDescent="0.3">
      <c r="A139" s="12"/>
      <c r="B139" s="44">
        <v>100</v>
      </c>
      <c r="C139" s="58">
        <v>9</v>
      </c>
      <c r="D139" s="43" t="s">
        <v>76</v>
      </c>
      <c r="E139" s="28">
        <v>468</v>
      </c>
      <c r="F139" s="28">
        <v>16</v>
      </c>
      <c r="G139" s="28">
        <v>484</v>
      </c>
      <c r="H139" s="28">
        <v>2170</v>
      </c>
      <c r="I139" s="28">
        <v>2372</v>
      </c>
      <c r="J139" s="152"/>
      <c r="K139" s="59">
        <v>1010.52</v>
      </c>
      <c r="L139" s="26">
        <f t="shared" ref="L139:L152" si="80">K139*1000/I139</f>
        <v>426.02023608768974</v>
      </c>
      <c r="M139" s="152"/>
      <c r="N139" s="59">
        <v>62.14</v>
      </c>
      <c r="O139" s="26">
        <f t="shared" ref="O139:O152" si="81">N139*1000/I139</f>
        <v>26.197301854974704</v>
      </c>
      <c r="P139" s="152"/>
      <c r="Q139" s="59">
        <v>948.38</v>
      </c>
      <c r="R139" s="26">
        <f t="shared" ref="R139:R152" si="82">Q139*1000/I139</f>
        <v>399.822934232715</v>
      </c>
      <c r="S139" s="152"/>
      <c r="T139" s="49">
        <v>0.19246861924686193</v>
      </c>
      <c r="U139" s="49">
        <v>0</v>
      </c>
      <c r="V139" s="49">
        <v>0</v>
      </c>
      <c r="W139" s="49">
        <v>0.80753138075313802</v>
      </c>
      <c r="X139" s="49">
        <v>0</v>
      </c>
      <c r="Y139" s="49">
        <v>0</v>
      </c>
      <c r="Z139" s="24">
        <f t="shared" ref="Z139:Z152" si="83">N139/K139</f>
        <v>6.1493092665162494E-2</v>
      </c>
      <c r="AA139" s="49">
        <v>0</v>
      </c>
      <c r="AB139" s="49">
        <v>0</v>
      </c>
      <c r="AC139" s="49">
        <v>1</v>
      </c>
      <c r="AD139" s="27">
        <f t="shared" ref="AD139:AD152" si="84">Q139/K139</f>
        <v>0.93850690733483755</v>
      </c>
      <c r="AE139" s="155"/>
    </row>
    <row r="140" spans="1:31" ht="19.5" customHeight="1" x14ac:dyDescent="0.3">
      <c r="B140" s="44">
        <v>159</v>
      </c>
      <c r="C140" s="58">
        <v>9</v>
      </c>
      <c r="D140" s="43" t="s">
        <v>44</v>
      </c>
      <c r="E140" s="28">
        <v>6887</v>
      </c>
      <c r="F140" s="28">
        <v>196</v>
      </c>
      <c r="G140" s="28">
        <v>4192</v>
      </c>
      <c r="H140" s="28">
        <v>6280</v>
      </c>
      <c r="I140" s="28">
        <v>8026</v>
      </c>
      <c r="J140" s="152"/>
      <c r="K140" s="59">
        <v>4549.22</v>
      </c>
      <c r="L140" s="26">
        <f t="shared" si="80"/>
        <v>566.81036630949416</v>
      </c>
      <c r="M140" s="152"/>
      <c r="N140" s="59">
        <v>2180.73</v>
      </c>
      <c r="O140" s="26">
        <f t="shared" si="81"/>
        <v>271.70819835534513</v>
      </c>
      <c r="P140" s="152"/>
      <c r="Q140" s="59">
        <v>2368.4899999999998</v>
      </c>
      <c r="R140" s="26">
        <f t="shared" si="82"/>
        <v>295.10216795414902</v>
      </c>
      <c r="S140" s="152">
        <v>2</v>
      </c>
      <c r="T140" s="49">
        <v>1.5866246623836972E-2</v>
      </c>
      <c r="U140" s="49">
        <v>0</v>
      </c>
      <c r="V140" s="49">
        <v>8.1348906100250834E-2</v>
      </c>
      <c r="W140" s="49">
        <v>0.88152591104813516</v>
      </c>
      <c r="X140" s="49">
        <v>0</v>
      </c>
      <c r="Y140" s="49">
        <v>2.1258936227776935E-2</v>
      </c>
      <c r="Z140" s="24">
        <f t="shared" si="83"/>
        <v>0.47936349528050959</v>
      </c>
      <c r="AA140" s="49">
        <v>0</v>
      </c>
      <c r="AB140" s="49">
        <v>4.0067722472968016E-3</v>
      </c>
      <c r="AC140" s="49">
        <v>0.99599322775270327</v>
      </c>
      <c r="AD140" s="27">
        <f t="shared" si="84"/>
        <v>0.5206365047194903</v>
      </c>
    </row>
    <row r="141" spans="1:31" s="29" customFormat="1" ht="20.100000000000001" customHeight="1" x14ac:dyDescent="0.3">
      <c r="A141" s="1"/>
      <c r="B141" s="44">
        <v>173</v>
      </c>
      <c r="C141" s="58">
        <v>9</v>
      </c>
      <c r="D141" s="43" t="s">
        <v>133</v>
      </c>
      <c r="E141" s="28">
        <v>3453</v>
      </c>
      <c r="F141" s="28">
        <v>0</v>
      </c>
      <c r="G141" s="28">
        <v>2345</v>
      </c>
      <c r="H141" s="28">
        <v>2351</v>
      </c>
      <c r="I141" s="28">
        <v>3328</v>
      </c>
      <c r="J141" s="152"/>
      <c r="K141" s="59">
        <v>1883.2657894601139</v>
      </c>
      <c r="L141" s="26">
        <f t="shared" si="80"/>
        <v>565.88515308296689</v>
      </c>
      <c r="M141" s="152"/>
      <c r="N141" s="59">
        <v>642.20263156809119</v>
      </c>
      <c r="O141" s="26">
        <f t="shared" si="81"/>
        <v>192.96954073560434</v>
      </c>
      <c r="P141" s="152"/>
      <c r="Q141" s="59">
        <v>1241.0631578920229</v>
      </c>
      <c r="R141" s="26">
        <f t="shared" si="82"/>
        <v>372.9156123473627</v>
      </c>
      <c r="S141" s="152"/>
      <c r="T141" s="49">
        <v>2.0164974983642593E-2</v>
      </c>
      <c r="U141" s="49">
        <v>7.7857046268890321E-3</v>
      </c>
      <c r="V141" s="49">
        <v>7.0071341642001289E-4</v>
      </c>
      <c r="W141" s="49">
        <v>0.93531636595980594</v>
      </c>
      <c r="X141" s="49">
        <v>1.706626454214076E-2</v>
      </c>
      <c r="Y141" s="49">
        <v>1.8965976471101681E-2</v>
      </c>
      <c r="Z141" s="24">
        <f t="shared" si="83"/>
        <v>0.34100477753179753</v>
      </c>
      <c r="AA141" s="49">
        <v>0</v>
      </c>
      <c r="AB141" s="49">
        <v>6.6636415297725892E-3</v>
      </c>
      <c r="AC141" s="49">
        <v>0.99333635847022739</v>
      </c>
      <c r="AD141" s="27">
        <f t="shared" si="84"/>
        <v>0.65899522246820263</v>
      </c>
      <c r="AE141" s="157"/>
    </row>
    <row r="142" spans="1:31" s="29" customFormat="1" ht="20.100000000000001" customHeight="1" x14ac:dyDescent="0.3">
      <c r="A142" s="1"/>
      <c r="B142" s="44">
        <v>279</v>
      </c>
      <c r="C142" s="58">
        <v>9</v>
      </c>
      <c r="D142" s="43" t="s">
        <v>25</v>
      </c>
      <c r="E142" s="28">
        <v>3073</v>
      </c>
      <c r="F142" s="28">
        <v>24</v>
      </c>
      <c r="G142" s="28">
        <v>0</v>
      </c>
      <c r="H142" s="28">
        <v>6138</v>
      </c>
      <c r="I142" s="28">
        <v>6138</v>
      </c>
      <c r="J142" s="152"/>
      <c r="K142" s="59">
        <v>2440.39</v>
      </c>
      <c r="L142" s="26">
        <f t="shared" si="80"/>
        <v>397.58716194200065</v>
      </c>
      <c r="M142" s="152"/>
      <c r="N142" s="59">
        <v>655.72</v>
      </c>
      <c r="O142" s="26">
        <f t="shared" si="81"/>
        <v>106.8295861844249</v>
      </c>
      <c r="P142" s="152"/>
      <c r="Q142" s="59">
        <v>1784.67</v>
      </c>
      <c r="R142" s="26">
        <f t="shared" si="82"/>
        <v>290.75757575757575</v>
      </c>
      <c r="S142" s="152"/>
      <c r="T142" s="49">
        <v>5.1576892576099556E-2</v>
      </c>
      <c r="U142" s="49">
        <v>0</v>
      </c>
      <c r="V142" s="49">
        <v>8.5402305862258276E-3</v>
      </c>
      <c r="W142" s="49">
        <v>0.93988287683767446</v>
      </c>
      <c r="X142" s="49">
        <v>0</v>
      </c>
      <c r="Y142" s="49">
        <v>0</v>
      </c>
      <c r="Z142" s="24">
        <f t="shared" si="83"/>
        <v>0.26869475780510493</v>
      </c>
      <c r="AA142" s="49">
        <v>0</v>
      </c>
      <c r="AB142" s="49">
        <v>0</v>
      </c>
      <c r="AC142" s="49">
        <v>1</v>
      </c>
      <c r="AD142" s="27">
        <f t="shared" si="84"/>
        <v>0.73130524219489512</v>
      </c>
      <c r="AE142" s="157"/>
    </row>
    <row r="143" spans="1:31" s="29" customFormat="1" ht="20.100000000000001" customHeight="1" x14ac:dyDescent="0.3">
      <c r="A143" s="1"/>
      <c r="B143" s="44">
        <v>331</v>
      </c>
      <c r="C143" s="58">
        <v>9</v>
      </c>
      <c r="D143" s="43" t="s">
        <v>97</v>
      </c>
      <c r="E143" s="28">
        <v>3656</v>
      </c>
      <c r="F143" s="28">
        <v>2</v>
      </c>
      <c r="G143" s="28">
        <v>0</v>
      </c>
      <c r="H143" s="28">
        <v>6331</v>
      </c>
      <c r="I143" s="28">
        <v>6331</v>
      </c>
      <c r="J143" s="152"/>
      <c r="K143" s="59">
        <v>12261.73</v>
      </c>
      <c r="L143" s="26">
        <f t="shared" si="80"/>
        <v>1936.7761806981518</v>
      </c>
      <c r="M143" s="152"/>
      <c r="N143" s="59">
        <v>545.64</v>
      </c>
      <c r="O143" s="26">
        <f t="shared" si="81"/>
        <v>86.185436739851525</v>
      </c>
      <c r="P143" s="152"/>
      <c r="Q143" s="59">
        <v>11716.09</v>
      </c>
      <c r="R143" s="26">
        <f t="shared" si="82"/>
        <v>1850.5907439583004</v>
      </c>
      <c r="S143" s="152" t="s">
        <v>142</v>
      </c>
      <c r="T143" s="49">
        <v>6.3924932189722172E-2</v>
      </c>
      <c r="U143" s="49">
        <v>0</v>
      </c>
      <c r="V143" s="49">
        <v>1.7777289055054615E-2</v>
      </c>
      <c r="W143" s="49">
        <v>0.91829777875522323</v>
      </c>
      <c r="X143" s="49">
        <v>0</v>
      </c>
      <c r="Y143" s="49">
        <v>0</v>
      </c>
      <c r="Z143" s="24">
        <f t="shared" si="83"/>
        <v>4.4499430341395543E-2</v>
      </c>
      <c r="AA143" s="49">
        <v>0</v>
      </c>
      <c r="AB143" s="49">
        <v>1.0310607036989302E-3</v>
      </c>
      <c r="AC143" s="49">
        <v>0.99896893929630104</v>
      </c>
      <c r="AD143" s="27">
        <f t="shared" si="84"/>
        <v>0.95550056965860453</v>
      </c>
      <c r="AE143" s="157"/>
    </row>
    <row r="144" spans="1:31" s="29" customFormat="1" ht="20.100000000000001" customHeight="1" x14ac:dyDescent="0.3">
      <c r="A144" s="1"/>
      <c r="B144" s="44">
        <v>369</v>
      </c>
      <c r="C144" s="58">
        <v>9</v>
      </c>
      <c r="D144" s="43" t="s">
        <v>56</v>
      </c>
      <c r="E144" s="28">
        <v>4417</v>
      </c>
      <c r="F144" s="28">
        <v>68</v>
      </c>
      <c r="G144" s="28">
        <v>2874</v>
      </c>
      <c r="H144" s="28">
        <v>3343</v>
      </c>
      <c r="I144" s="28">
        <v>4540</v>
      </c>
      <c r="J144" s="152"/>
      <c r="K144" s="59">
        <v>2930.1546640439824</v>
      </c>
      <c r="L144" s="26">
        <f t="shared" si="80"/>
        <v>645.40851630924726</v>
      </c>
      <c r="M144" s="152"/>
      <c r="N144" s="59">
        <v>747.22373123518628</v>
      </c>
      <c r="O144" s="26">
        <f t="shared" si="81"/>
        <v>164.58672494167101</v>
      </c>
      <c r="P144" s="152">
        <v>6</v>
      </c>
      <c r="Q144" s="59">
        <v>2182.9309328087966</v>
      </c>
      <c r="R144" s="26">
        <f t="shared" si="82"/>
        <v>480.82179136757628</v>
      </c>
      <c r="S144" s="152">
        <v>2</v>
      </c>
      <c r="T144" s="49">
        <v>2.4651251332115903E-2</v>
      </c>
      <c r="U144" s="49">
        <v>0</v>
      </c>
      <c r="V144" s="49">
        <v>0.18843084623028877</v>
      </c>
      <c r="W144" s="49">
        <v>0.74589939791374327</v>
      </c>
      <c r="X144" s="49">
        <v>1.1937522360612043E-2</v>
      </c>
      <c r="Y144" s="49">
        <v>2.9080982163239878E-2</v>
      </c>
      <c r="Z144" s="24">
        <f t="shared" si="83"/>
        <v>0.25501170310372745</v>
      </c>
      <c r="AA144" s="49">
        <v>0</v>
      </c>
      <c r="AB144" s="49">
        <v>3.3166418099560432E-3</v>
      </c>
      <c r="AC144" s="49">
        <v>0.99668335819004406</v>
      </c>
      <c r="AD144" s="27">
        <f t="shared" si="84"/>
        <v>0.74498829689627266</v>
      </c>
      <c r="AE144" s="157"/>
    </row>
    <row r="145" spans="1:31" s="29" customFormat="1" ht="20.100000000000001" customHeight="1" x14ac:dyDescent="0.3">
      <c r="A145" s="1"/>
      <c r="B145" s="44">
        <v>416</v>
      </c>
      <c r="C145" s="58">
        <v>9</v>
      </c>
      <c r="D145" s="43" t="s">
        <v>35</v>
      </c>
      <c r="E145" s="28">
        <v>1163</v>
      </c>
      <c r="F145" s="28">
        <v>21</v>
      </c>
      <c r="G145" s="28">
        <v>409</v>
      </c>
      <c r="H145" s="28">
        <v>1400</v>
      </c>
      <c r="I145" s="28">
        <v>1570</v>
      </c>
      <c r="J145" s="152"/>
      <c r="K145" s="59">
        <v>605.96</v>
      </c>
      <c r="L145" s="26">
        <f t="shared" si="80"/>
        <v>385.96178343949043</v>
      </c>
      <c r="M145" s="152"/>
      <c r="N145" s="59">
        <v>126.91</v>
      </c>
      <c r="O145" s="26">
        <f t="shared" si="81"/>
        <v>80.834394904458605</v>
      </c>
      <c r="P145" s="152"/>
      <c r="Q145" s="59">
        <v>479.05</v>
      </c>
      <c r="R145" s="26">
        <f t="shared" si="82"/>
        <v>305.12738853503186</v>
      </c>
      <c r="S145" s="152"/>
      <c r="T145" s="49">
        <v>6.0751713812938306E-2</v>
      </c>
      <c r="U145" s="49">
        <v>0</v>
      </c>
      <c r="V145" s="49">
        <v>7.8795997163344109E-2</v>
      </c>
      <c r="W145" s="49">
        <v>0.86045228902371762</v>
      </c>
      <c r="X145" s="49">
        <v>0</v>
      </c>
      <c r="Y145" s="49">
        <v>0</v>
      </c>
      <c r="Z145" s="24">
        <f t="shared" si="83"/>
        <v>0.20943626642022575</v>
      </c>
      <c r="AA145" s="49">
        <v>0</v>
      </c>
      <c r="AB145" s="49">
        <v>5.907525310510385E-3</v>
      </c>
      <c r="AC145" s="49">
        <v>0.99409247468948969</v>
      </c>
      <c r="AD145" s="27">
        <f t="shared" si="84"/>
        <v>0.79056373357977416</v>
      </c>
      <c r="AE145" s="158"/>
    </row>
    <row r="146" spans="1:31" ht="20.100000000000001" customHeight="1" x14ac:dyDescent="0.3">
      <c r="B146" s="44">
        <v>420</v>
      </c>
      <c r="C146" s="58">
        <v>9</v>
      </c>
      <c r="D146" s="43" t="s">
        <v>74</v>
      </c>
      <c r="E146" s="28">
        <v>5129</v>
      </c>
      <c r="F146" s="28">
        <v>0</v>
      </c>
      <c r="G146" s="28">
        <v>3196</v>
      </c>
      <c r="H146" s="28">
        <v>3999</v>
      </c>
      <c r="I146" s="28">
        <v>5330</v>
      </c>
      <c r="J146" s="152"/>
      <c r="K146" s="59">
        <v>3726.77</v>
      </c>
      <c r="L146" s="26">
        <f t="shared" si="80"/>
        <v>699.20637898686675</v>
      </c>
      <c r="M146" s="152"/>
      <c r="N146" s="59">
        <v>1560.31</v>
      </c>
      <c r="O146" s="26">
        <f t="shared" si="81"/>
        <v>292.74108818011257</v>
      </c>
      <c r="P146" s="152"/>
      <c r="Q146" s="59">
        <v>2166.46</v>
      </c>
      <c r="R146" s="26">
        <f t="shared" si="82"/>
        <v>406.46529080675424</v>
      </c>
      <c r="S146" s="152"/>
      <c r="T146" s="49">
        <v>1.4118989175228001E-2</v>
      </c>
      <c r="U146" s="49">
        <v>1.5093154565438921E-2</v>
      </c>
      <c r="V146" s="49">
        <v>0.24381693381443431</v>
      </c>
      <c r="W146" s="49">
        <v>0.41000185860502081</v>
      </c>
      <c r="X146" s="49">
        <v>0.30671469131134199</v>
      </c>
      <c r="Y146" s="49">
        <v>1.0254372528535996E-2</v>
      </c>
      <c r="Z146" s="24">
        <f t="shared" si="83"/>
        <v>0.41867622633003915</v>
      </c>
      <c r="AA146" s="49">
        <v>0</v>
      </c>
      <c r="AB146" s="49">
        <v>1.8463299576267273E-3</v>
      </c>
      <c r="AC146" s="49">
        <v>0.99815367004237332</v>
      </c>
      <c r="AD146" s="27">
        <f t="shared" si="84"/>
        <v>0.58132377366996091</v>
      </c>
    </row>
    <row r="147" spans="1:31" s="1" customFormat="1" ht="20.100000000000001" customHeight="1" x14ac:dyDescent="0.3">
      <c r="B147" s="44">
        <v>522</v>
      </c>
      <c r="C147" s="58">
        <v>9</v>
      </c>
      <c r="D147" s="43" t="s">
        <v>23</v>
      </c>
      <c r="E147" s="28">
        <v>1401</v>
      </c>
      <c r="F147" s="28">
        <v>0</v>
      </c>
      <c r="G147" s="28">
        <v>189</v>
      </c>
      <c r="H147" s="28">
        <v>2713</v>
      </c>
      <c r="I147" s="28">
        <v>2792</v>
      </c>
      <c r="J147" s="152"/>
      <c r="K147" s="59">
        <v>1003.42</v>
      </c>
      <c r="L147" s="26">
        <f t="shared" si="80"/>
        <v>359.39111747851001</v>
      </c>
      <c r="M147" s="152"/>
      <c r="N147" s="59">
        <v>185.12</v>
      </c>
      <c r="O147" s="26">
        <f t="shared" si="81"/>
        <v>66.303724928366762</v>
      </c>
      <c r="P147" s="152"/>
      <c r="Q147" s="59">
        <v>818.3</v>
      </c>
      <c r="R147" s="26">
        <f t="shared" si="82"/>
        <v>293.08739255014325</v>
      </c>
      <c r="S147" s="152"/>
      <c r="T147" s="49">
        <v>8.0758426966292124E-2</v>
      </c>
      <c r="U147" s="49">
        <v>0</v>
      </c>
      <c r="V147" s="49">
        <v>1.08038029386344E-3</v>
      </c>
      <c r="W147" s="49">
        <v>0.89071953327571296</v>
      </c>
      <c r="X147" s="49">
        <v>0</v>
      </c>
      <c r="Y147" s="49">
        <v>2.7441659464131372E-2</v>
      </c>
      <c r="Z147" s="24">
        <f t="shared" si="83"/>
        <v>0.1844890474576947</v>
      </c>
      <c r="AA147" s="49">
        <v>0</v>
      </c>
      <c r="AB147" s="49">
        <v>0</v>
      </c>
      <c r="AC147" s="49">
        <v>1</v>
      </c>
      <c r="AD147" s="27">
        <f t="shared" si="84"/>
        <v>0.81551095254230532</v>
      </c>
    </row>
    <row r="148" spans="1:31" ht="20.100000000000001" customHeight="1" x14ac:dyDescent="0.3">
      <c r="B148" s="44">
        <v>523</v>
      </c>
      <c r="C148" s="58">
        <v>9</v>
      </c>
      <c r="D148" s="43" t="s">
        <v>67</v>
      </c>
      <c r="E148" s="28">
        <v>6092</v>
      </c>
      <c r="F148" s="28">
        <v>6</v>
      </c>
      <c r="G148" s="28">
        <v>3259</v>
      </c>
      <c r="H148" s="28">
        <v>6094</v>
      </c>
      <c r="I148" s="28">
        <v>7451</v>
      </c>
      <c r="J148" s="152"/>
      <c r="K148" s="59">
        <v>4574.3532793522272</v>
      </c>
      <c r="L148" s="26">
        <f t="shared" si="80"/>
        <v>613.9247455847842</v>
      </c>
      <c r="M148" s="152"/>
      <c r="N148" s="59">
        <v>2058.9786234817816</v>
      </c>
      <c r="O148" s="26">
        <f t="shared" si="81"/>
        <v>276.33587753077194</v>
      </c>
      <c r="P148" s="152">
        <v>6</v>
      </c>
      <c r="Q148" s="59">
        <v>2515.3746558704456</v>
      </c>
      <c r="R148" s="26">
        <f t="shared" si="82"/>
        <v>337.58886805401227</v>
      </c>
      <c r="S148" s="152"/>
      <c r="T148" s="49">
        <v>1.6309057130090756E-2</v>
      </c>
      <c r="U148" s="49">
        <v>0</v>
      </c>
      <c r="V148" s="49">
        <v>0.16716540719493558</v>
      </c>
      <c r="W148" s="49">
        <v>0.76327097598722937</v>
      </c>
      <c r="X148" s="49">
        <v>5.3254559687744236E-2</v>
      </c>
      <c r="Y148" s="49">
        <v>0</v>
      </c>
      <c r="Z148" s="24">
        <f t="shared" si="83"/>
        <v>0.45011360027123942</v>
      </c>
      <c r="AA148" s="49">
        <v>0</v>
      </c>
      <c r="AB148" s="49">
        <v>1.7989367863906234E-2</v>
      </c>
      <c r="AC148" s="49">
        <v>0.98201063213609374</v>
      </c>
      <c r="AD148" s="27">
        <f t="shared" si="84"/>
        <v>0.54988639972876063</v>
      </c>
    </row>
    <row r="149" spans="1:31" ht="20.100000000000001" customHeight="1" x14ac:dyDescent="0.3">
      <c r="B149" s="44">
        <v>527</v>
      </c>
      <c r="C149" s="58">
        <v>9</v>
      </c>
      <c r="D149" s="43" t="s">
        <v>148</v>
      </c>
      <c r="E149" s="28">
        <v>2170</v>
      </c>
      <c r="F149" s="28">
        <v>0</v>
      </c>
      <c r="G149" s="28">
        <v>0</v>
      </c>
      <c r="H149" s="28">
        <v>2518</v>
      </c>
      <c r="I149" s="28">
        <v>2518</v>
      </c>
      <c r="J149" s="152"/>
      <c r="K149" s="59">
        <v>1736.3384778051065</v>
      </c>
      <c r="L149" s="26">
        <f t="shared" si="80"/>
        <v>689.57048363983574</v>
      </c>
      <c r="M149" s="152"/>
      <c r="N149" s="59">
        <v>915.98324572845263</v>
      </c>
      <c r="O149" s="26">
        <f t="shared" si="81"/>
        <v>363.77412459430207</v>
      </c>
      <c r="P149" s="152" t="s">
        <v>160</v>
      </c>
      <c r="Q149" s="59">
        <v>820.35523207665403</v>
      </c>
      <c r="R149" s="26">
        <f t="shared" si="82"/>
        <v>325.79635904553373</v>
      </c>
      <c r="S149" s="152">
        <v>3</v>
      </c>
      <c r="T149" s="49">
        <v>1.5142198358627864E-2</v>
      </c>
      <c r="U149" s="49">
        <v>0</v>
      </c>
      <c r="V149" s="49">
        <v>4.9127536131092567E-3</v>
      </c>
      <c r="W149" s="49">
        <v>0.78951811604270239</v>
      </c>
      <c r="X149" s="49">
        <v>0.19042693198556043</v>
      </c>
      <c r="Y149" s="49">
        <v>0</v>
      </c>
      <c r="Z149" s="24">
        <f t="shared" si="83"/>
        <v>0.52753726156339098</v>
      </c>
      <c r="AA149" s="49">
        <v>0</v>
      </c>
      <c r="AB149" s="49">
        <v>0</v>
      </c>
      <c r="AC149" s="49">
        <v>1</v>
      </c>
      <c r="AD149" s="27">
        <f t="shared" si="84"/>
        <v>0.47246273843660908</v>
      </c>
    </row>
    <row r="150" spans="1:31" s="66" customFormat="1" x14ac:dyDescent="0.3">
      <c r="B150" s="44">
        <v>552</v>
      </c>
      <c r="C150" s="58">
        <v>9</v>
      </c>
      <c r="D150" s="43" t="s">
        <v>58</v>
      </c>
      <c r="E150" s="28">
        <v>1661</v>
      </c>
      <c r="F150" s="28">
        <v>28</v>
      </c>
      <c r="G150" s="28">
        <v>626</v>
      </c>
      <c r="H150" s="28">
        <v>2420</v>
      </c>
      <c r="I150" s="28">
        <v>2681</v>
      </c>
      <c r="J150" s="152"/>
      <c r="K150" s="59">
        <v>754.11</v>
      </c>
      <c r="L150" s="26">
        <f t="shared" si="80"/>
        <v>281.2793733681462</v>
      </c>
      <c r="M150" s="152"/>
      <c r="N150" s="59">
        <v>253.13</v>
      </c>
      <c r="O150" s="26">
        <f t="shared" si="81"/>
        <v>94.416262588586349</v>
      </c>
      <c r="P150" s="152"/>
      <c r="Q150" s="59">
        <v>500.98</v>
      </c>
      <c r="R150" s="26">
        <f t="shared" si="82"/>
        <v>186.86311077955986</v>
      </c>
      <c r="S150" s="152"/>
      <c r="T150" s="49">
        <v>5.2660688183937106E-2</v>
      </c>
      <c r="U150" s="49">
        <v>1.9752696243037176E-3</v>
      </c>
      <c r="V150" s="49">
        <v>5.2147118081618142E-2</v>
      </c>
      <c r="W150" s="49">
        <v>0.78951526883419587</v>
      </c>
      <c r="X150" s="49">
        <v>7.7391063880219657E-2</v>
      </c>
      <c r="Y150" s="49">
        <v>2.6310591395725516E-2</v>
      </c>
      <c r="Z150" s="24">
        <f t="shared" si="83"/>
        <v>0.33566721035392716</v>
      </c>
      <c r="AA150" s="49">
        <v>0</v>
      </c>
      <c r="AB150" s="49">
        <v>9.7808295740348908E-4</v>
      </c>
      <c r="AC150" s="49">
        <v>0.99902191704259646</v>
      </c>
      <c r="AD150" s="27">
        <f t="shared" si="84"/>
        <v>0.6643327896460729</v>
      </c>
    </row>
    <row r="151" spans="1:31" x14ac:dyDescent="0.3">
      <c r="B151" s="44">
        <v>630</v>
      </c>
      <c r="C151" s="58">
        <v>9</v>
      </c>
      <c r="D151" s="43" t="s">
        <v>72</v>
      </c>
      <c r="E151" s="28">
        <v>3553</v>
      </c>
      <c r="F151" s="28">
        <v>0</v>
      </c>
      <c r="G151" s="28">
        <v>2579</v>
      </c>
      <c r="H151" s="28">
        <v>1898</v>
      </c>
      <c r="I151" s="28">
        <v>2972</v>
      </c>
      <c r="J151" s="152"/>
      <c r="K151" s="59">
        <v>2103.6362567295682</v>
      </c>
      <c r="L151" s="26">
        <f t="shared" si="80"/>
        <v>707.81839055503644</v>
      </c>
      <c r="M151" s="152"/>
      <c r="N151" s="59">
        <v>1588.1670053836544</v>
      </c>
      <c r="O151" s="26">
        <f t="shared" si="81"/>
        <v>534.37651594335614</v>
      </c>
      <c r="P151" s="152">
        <v>6</v>
      </c>
      <c r="Q151" s="59">
        <v>515.46925134591368</v>
      </c>
      <c r="R151" s="26">
        <f t="shared" si="82"/>
        <v>173.44187461168025</v>
      </c>
      <c r="S151" s="152"/>
      <c r="T151" s="49">
        <v>6.5862091105923538E-3</v>
      </c>
      <c r="U151" s="49">
        <v>0</v>
      </c>
      <c r="V151" s="49">
        <v>0.77603299641795009</v>
      </c>
      <c r="W151" s="49">
        <v>0.21738079447145761</v>
      </c>
      <c r="X151" s="49">
        <v>0</v>
      </c>
      <c r="Y151" s="49">
        <v>0</v>
      </c>
      <c r="Z151" s="24">
        <f t="shared" si="83"/>
        <v>0.75496274619867443</v>
      </c>
      <c r="AA151" s="49">
        <v>0</v>
      </c>
      <c r="AB151" s="49">
        <v>2.1591976574624121E-2</v>
      </c>
      <c r="AC151" s="49">
        <v>0.97840802342537592</v>
      </c>
      <c r="AD151" s="27">
        <f t="shared" si="84"/>
        <v>0.24503725380132557</v>
      </c>
    </row>
    <row r="152" spans="1:31" s="1" customFormat="1" x14ac:dyDescent="0.3">
      <c r="B152" s="44">
        <v>987</v>
      </c>
      <c r="C152" s="58">
        <v>9</v>
      </c>
      <c r="D152" s="43" t="s">
        <v>89</v>
      </c>
      <c r="E152" s="28">
        <v>2900</v>
      </c>
      <c r="F152" s="28">
        <v>82</v>
      </c>
      <c r="G152" s="28">
        <v>0</v>
      </c>
      <c r="H152" s="28">
        <v>13132</v>
      </c>
      <c r="I152" s="28">
        <v>13132</v>
      </c>
      <c r="J152" s="152"/>
      <c r="K152" s="59">
        <v>3987.2</v>
      </c>
      <c r="L152" s="26">
        <f t="shared" si="80"/>
        <v>303.62473347547973</v>
      </c>
      <c r="M152" s="152"/>
      <c r="N152" s="59">
        <v>555.85</v>
      </c>
      <c r="O152" s="26">
        <f t="shared" si="81"/>
        <v>42.327901309777644</v>
      </c>
      <c r="P152" s="152"/>
      <c r="Q152" s="59">
        <v>3431.35</v>
      </c>
      <c r="R152" s="26">
        <f t="shared" si="82"/>
        <v>261.29683216570209</v>
      </c>
      <c r="S152" s="152">
        <v>3</v>
      </c>
      <c r="T152" s="49">
        <v>0.13017900512728253</v>
      </c>
      <c r="U152" s="49">
        <v>0</v>
      </c>
      <c r="V152" s="49">
        <v>0</v>
      </c>
      <c r="W152" s="49">
        <v>0.86982099487271747</v>
      </c>
      <c r="X152" s="49">
        <v>0</v>
      </c>
      <c r="Y152" s="49">
        <v>0</v>
      </c>
      <c r="Z152" s="24">
        <f t="shared" si="83"/>
        <v>0.13940860754414128</v>
      </c>
      <c r="AA152" s="49">
        <v>0</v>
      </c>
      <c r="AB152" s="49">
        <v>0</v>
      </c>
      <c r="AC152" s="49">
        <v>1</v>
      </c>
      <c r="AD152" s="27">
        <f t="shared" si="84"/>
        <v>0.86059139245585881</v>
      </c>
    </row>
    <row r="153" spans="1:31" ht="16.8" thickBot="1" x14ac:dyDescent="0.35">
      <c r="B153" s="116"/>
      <c r="C153" s="117"/>
      <c r="D153" s="161" t="s">
        <v>122</v>
      </c>
      <c r="E153" s="118">
        <f>SUM(E139:E152)</f>
        <v>46023</v>
      </c>
      <c r="F153" s="118">
        <f>SUM(F139:F152)</f>
        <v>443</v>
      </c>
      <c r="G153" s="118">
        <f>SUM(G139:G152)</f>
        <v>20153</v>
      </c>
      <c r="H153" s="118">
        <f>SUM(H139:H152)</f>
        <v>60787</v>
      </c>
      <c r="I153" s="118">
        <f>SUM(I139:I152)</f>
        <v>69181</v>
      </c>
      <c r="J153" s="118"/>
      <c r="K153" s="119">
        <f>SUM(K139:K152)</f>
        <v>43567.068467390985</v>
      </c>
      <c r="L153" s="120">
        <f t="shared" ref="L153" si="85">K153*1000/I153</f>
        <v>629.75482383011206</v>
      </c>
      <c r="M153" s="121"/>
      <c r="N153" s="122">
        <f>SUM(N139:N152)</f>
        <v>12078.105237397165</v>
      </c>
      <c r="O153" s="123">
        <f t="shared" ref="O153" si="86">N153*1000/I153</f>
        <v>174.58702877086435</v>
      </c>
      <c r="P153" s="124"/>
      <c r="Q153" s="122">
        <f>SUM(Q139:Q152)</f>
        <v>31488.963229993824</v>
      </c>
      <c r="R153" s="125">
        <f t="shared" ref="R153" si="87">Q153*1000/I153</f>
        <v>455.16779505924785</v>
      </c>
      <c r="S153" s="126"/>
      <c r="T153" s="127"/>
      <c r="U153" s="127"/>
      <c r="V153" s="127"/>
      <c r="W153" s="261" t="s">
        <v>130</v>
      </c>
      <c r="X153" s="261"/>
      <c r="Y153" s="261"/>
      <c r="Z153" s="128">
        <f t="shared" ref="Z153" si="88">N153/K153</f>
        <v>0.27723015714122162</v>
      </c>
      <c r="AA153" s="127"/>
      <c r="AB153" s="127"/>
      <c r="AC153" s="127"/>
      <c r="AD153" s="129">
        <f t="shared" ref="AD153" si="89">Q153/K153</f>
        <v>0.72276984285877843</v>
      </c>
    </row>
    <row r="154" spans="1:31" ht="16.8" thickBot="1" x14ac:dyDescent="0.35">
      <c r="B154" s="38"/>
    </row>
    <row r="155" spans="1:31" s="1" customFormat="1" ht="16.8" thickBot="1" x14ac:dyDescent="0.35">
      <c r="B155" s="31"/>
      <c r="C155" s="2"/>
      <c r="D155" s="32" t="s">
        <v>108</v>
      </c>
      <c r="E155" s="33">
        <f>SUM(E9:E153)/2</f>
        <v>3854901</v>
      </c>
      <c r="F155" s="33">
        <f>SUM(F9:F153)/2</f>
        <v>1413522</v>
      </c>
      <c r="G155" s="33">
        <f>SUM(G9:G153)/2</f>
        <v>115575</v>
      </c>
      <c r="H155" s="33">
        <f>SUM(H9:H153)/2</f>
        <v>13197402</v>
      </c>
      <c r="I155" s="33">
        <f>SUM(I9:I153)/2</f>
        <v>13245538</v>
      </c>
      <c r="J155" s="34"/>
      <c r="K155" s="33">
        <f>SUM(K9:K153)/2</f>
        <v>4739901.5710771745</v>
      </c>
      <c r="L155" s="60">
        <f>K155*1000/I155</f>
        <v>357.84892777304884</v>
      </c>
      <c r="M155" s="35"/>
      <c r="N155" s="33">
        <f>SUM(N9:N153)/2</f>
        <v>2349374.0659845024</v>
      </c>
      <c r="O155" s="60">
        <f t="shared" ref="O155" si="90">N155*1000/I155</f>
        <v>177.37098077741368</v>
      </c>
      <c r="P155" s="53"/>
      <c r="Q155" s="33">
        <f>SUM(Q9:Q153)/2</f>
        <v>2390527.5050926702</v>
      </c>
      <c r="R155" s="60">
        <f>Q155*1000/I155</f>
        <v>180.47794699563508</v>
      </c>
      <c r="S155" s="52"/>
      <c r="T155" s="47">
        <v>3.095192504797134E-2</v>
      </c>
      <c r="U155" s="48">
        <v>5.0427091077279952E-3</v>
      </c>
      <c r="V155" s="48">
        <v>8.4529199872980132E-2</v>
      </c>
      <c r="W155" s="48">
        <v>0.46990495676340593</v>
      </c>
      <c r="X155" s="48">
        <v>0.40278423550676512</v>
      </c>
      <c r="Y155" s="48">
        <v>6.7869737011497164E-3</v>
      </c>
      <c r="Z155" s="36">
        <f>N155/K155</f>
        <v>0.4956588297783136</v>
      </c>
      <c r="AA155" s="48">
        <f>'Residential Diversion Rate'!AA121</f>
        <v>5.5002052777009529E-2</v>
      </c>
      <c r="AB155" s="48">
        <f>'Residential Diversion Rate'!AB121</f>
        <v>1.173464849922843E-3</v>
      </c>
      <c r="AC155" s="48">
        <f>'Residential Diversion Rate'!AC121</f>
        <v>0.9438244823730676</v>
      </c>
      <c r="AD155" s="37">
        <f>Q155/K155</f>
        <v>0.50434117022168601</v>
      </c>
    </row>
    <row r="156" spans="1:31" ht="32.700000000000003" customHeight="1" x14ac:dyDescent="0.3">
      <c r="B156" s="38"/>
      <c r="D156" s="39"/>
      <c r="G156" s="30"/>
      <c r="H156" s="30"/>
      <c r="L156" s="12"/>
      <c r="M156" s="12"/>
      <c r="N156" s="12"/>
      <c r="O156" s="12"/>
      <c r="P156" s="54"/>
      <c r="Q156" s="12"/>
      <c r="W156" s="10"/>
    </row>
    <row r="157" spans="1:31" ht="19.95" customHeight="1" x14ac:dyDescent="0.3">
      <c r="D157" s="64" t="s">
        <v>109</v>
      </c>
      <c r="E157" s="30"/>
      <c r="F157" s="61"/>
      <c r="G157" s="61"/>
      <c r="H157" s="30"/>
      <c r="I157" s="30"/>
      <c r="J157" s="30"/>
      <c r="K157" s="62"/>
      <c r="L157" s="62"/>
    </row>
    <row r="158" spans="1:31" x14ac:dyDescent="0.3">
      <c r="D158" s="212" t="s">
        <v>132</v>
      </c>
      <c r="E158" s="212"/>
      <c r="F158" s="212"/>
      <c r="G158" s="212"/>
      <c r="H158" s="212"/>
      <c r="I158" s="212"/>
      <c r="J158" s="212"/>
      <c r="K158" s="212"/>
      <c r="L158" s="212"/>
    </row>
    <row r="159" spans="1:31" ht="34.5" customHeight="1" x14ac:dyDescent="0.3">
      <c r="D159" s="212" t="s">
        <v>113</v>
      </c>
      <c r="E159" s="212"/>
      <c r="F159" s="212"/>
      <c r="G159" s="212"/>
      <c r="H159" s="212"/>
      <c r="I159" s="212"/>
      <c r="J159" s="212"/>
      <c r="K159" s="212"/>
      <c r="L159" s="212"/>
    </row>
    <row r="160" spans="1:31" ht="42" customHeight="1" x14ac:dyDescent="0.3">
      <c r="D160" s="212" t="s">
        <v>114</v>
      </c>
      <c r="E160" s="212"/>
      <c r="F160" s="212"/>
      <c r="G160" s="212"/>
      <c r="H160" s="212"/>
      <c r="I160" s="212"/>
      <c r="J160" s="212"/>
      <c r="K160" s="212"/>
      <c r="L160" s="212"/>
    </row>
    <row r="161" spans="4:12" x14ac:dyDescent="0.3">
      <c r="D161" s="212" t="s">
        <v>131</v>
      </c>
      <c r="E161" s="212"/>
      <c r="F161" s="212"/>
      <c r="G161" s="212"/>
      <c r="H161" s="212"/>
      <c r="I161" s="212"/>
      <c r="J161" s="212"/>
      <c r="K161" s="212"/>
      <c r="L161" s="212"/>
    </row>
    <row r="162" spans="4:12" x14ac:dyDescent="0.3">
      <c r="D162" s="212" t="s">
        <v>115</v>
      </c>
      <c r="E162" s="212"/>
      <c r="F162" s="212"/>
      <c r="G162" s="212"/>
      <c r="H162" s="212"/>
      <c r="I162" s="212"/>
      <c r="J162" s="212"/>
      <c r="K162" s="212"/>
      <c r="L162" s="212"/>
    </row>
    <row r="163" spans="4:12" x14ac:dyDescent="0.3">
      <c r="D163" s="212" t="s">
        <v>116</v>
      </c>
      <c r="E163" s="212"/>
      <c r="F163" s="212"/>
      <c r="G163" s="212"/>
      <c r="H163" s="212"/>
      <c r="I163" s="212"/>
      <c r="J163" s="212"/>
      <c r="K163" s="212"/>
      <c r="L163" s="212"/>
    </row>
    <row r="164" spans="4:12" ht="33" customHeight="1" x14ac:dyDescent="0.3">
      <c r="D164" s="42"/>
      <c r="E164" s="42"/>
      <c r="F164" s="42"/>
      <c r="G164" s="42"/>
      <c r="H164" s="42"/>
      <c r="I164" s="42"/>
      <c r="J164" s="42"/>
      <c r="K164" s="42"/>
      <c r="L164" s="42"/>
    </row>
    <row r="165" spans="4:12" x14ac:dyDescent="0.3">
      <c r="G165" s="30" t="s">
        <v>110</v>
      </c>
      <c r="H165" s="30"/>
      <c r="K165" s="12"/>
      <c r="L165" s="12"/>
    </row>
    <row r="166" spans="4:12" x14ac:dyDescent="0.3">
      <c r="D166" s="63" t="s">
        <v>143</v>
      </c>
      <c r="K166" s="12"/>
      <c r="L166" s="12"/>
    </row>
    <row r="167" spans="4:12" x14ac:dyDescent="0.3">
      <c r="D167" s="201" t="s">
        <v>144</v>
      </c>
      <c r="E167" s="201"/>
      <c r="F167" s="201"/>
      <c r="G167" s="201"/>
      <c r="H167" s="201"/>
      <c r="I167" s="201"/>
      <c r="J167" s="201"/>
      <c r="K167" s="201"/>
      <c r="L167" s="201"/>
    </row>
    <row r="168" spans="4:12" x14ac:dyDescent="0.3">
      <c r="D168" s="202" t="s">
        <v>117</v>
      </c>
      <c r="E168" s="202"/>
      <c r="F168" s="202"/>
      <c r="G168" s="202"/>
      <c r="H168" s="202"/>
      <c r="I168" s="202"/>
      <c r="J168" s="202"/>
      <c r="K168" s="202"/>
      <c r="L168" s="202"/>
    </row>
  </sheetData>
  <sheetProtection algorithmName="SHA-512" hashValue="ha1FQZ3ZtSeqawHsG7BACc11q9Jdz8cIOlmtFbwzDne82zeusvuuem05oqkyeYHMyrc3TWMH/SWmGebRT2KL9A==" saltValue="tU77SN6ML++uBuk0hlDNeQ==" spinCount="100000" sheet="1" objects="1" scenarios="1"/>
  <mergeCells count="44">
    <mergeCell ref="A1:D1"/>
    <mergeCell ref="B5:B6"/>
    <mergeCell ref="C5:C6"/>
    <mergeCell ref="D5:D6"/>
    <mergeCell ref="E5:E6"/>
    <mergeCell ref="A2:D2"/>
    <mergeCell ref="F5:F6"/>
    <mergeCell ref="AA5:AD5"/>
    <mergeCell ref="D158:L158"/>
    <mergeCell ref="D159:L159"/>
    <mergeCell ref="W15:Y15"/>
    <mergeCell ref="D18:AD18"/>
    <mergeCell ref="D8:AD8"/>
    <mergeCell ref="W25:Y25"/>
    <mergeCell ref="H5:H6"/>
    <mergeCell ref="I5:I6"/>
    <mergeCell ref="J5:J6"/>
    <mergeCell ref="K5:L6"/>
    <mergeCell ref="N5:O6"/>
    <mergeCell ref="P5:P6"/>
    <mergeCell ref="G5:G6"/>
    <mergeCell ref="W153:Y153"/>
    <mergeCell ref="D71:AD71"/>
    <mergeCell ref="D167:L167"/>
    <mergeCell ref="D168:L168"/>
    <mergeCell ref="Q5:R6"/>
    <mergeCell ref="S5:S6"/>
    <mergeCell ref="T5:Z5"/>
    <mergeCell ref="W68:Y68"/>
    <mergeCell ref="D160:L160"/>
    <mergeCell ref="D161:L161"/>
    <mergeCell ref="D162:L162"/>
    <mergeCell ref="D163:L163"/>
    <mergeCell ref="D28:AD28"/>
    <mergeCell ref="W36:Y36"/>
    <mergeCell ref="D39:AD39"/>
    <mergeCell ref="W54:Y54"/>
    <mergeCell ref="D57:AD57"/>
    <mergeCell ref="D138:AD138"/>
    <mergeCell ref="W83:Y83"/>
    <mergeCell ref="D86:AD86"/>
    <mergeCell ref="W123:Y123"/>
    <mergeCell ref="D126:AD126"/>
    <mergeCell ref="W135:Y135"/>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Alphabetical</vt:lpstr>
      <vt:lpstr>Residential Diversion Rate</vt:lpstr>
      <vt:lpstr>Municipal Grouping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2018-12-03T20:53:24Z</dcterms:created>
  <dcterms:modified xsi:type="dcterms:W3CDTF">2021-12-13T18:40:45Z</dcterms:modified>
</cp:coreProperties>
</file>